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adviseurs.sharepoint.com/sites/WE-TeamCOPI/Gedeelde documenten/2. MPG/Implementatie/32357 Reductiepaden nieuwbouw tot 2035/32357-Fase 1 Sturing op CO2-uitstoot/QCI tool/"/>
    </mc:Choice>
  </mc:AlternateContent>
  <xr:revisionPtr revIDLastSave="266" documentId="8_{515A923B-4840-49BE-84D4-3F0FDFC203FB}" xr6:coauthVersionLast="47" xr6:coauthVersionMax="47" xr10:uidLastSave="{025761FA-2F49-46A1-AC57-840399BFE978}"/>
  <bookViews>
    <workbookView showHorizontalScroll="0" showVerticalScroll="0" showSheetTabs="0" xWindow="28680" yWindow="-120" windowWidth="29040" windowHeight="15840" xr2:uid="{072DCB72-4283-4A6D-891C-6D603E7F5EB4}"/>
  </bookViews>
  <sheets>
    <sheet name="QCI Tool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9" l="1"/>
  <c r="F15" i="9" s="1"/>
  <c r="L15" i="9" s="1"/>
  <c r="E88" i="9"/>
  <c r="F88" i="9" s="1"/>
  <c r="E87" i="9"/>
  <c r="F87" i="9" s="1"/>
  <c r="E86" i="9"/>
  <c r="F86" i="9" s="1"/>
  <c r="E85" i="9"/>
  <c r="F85" i="9" s="1"/>
  <c r="E84" i="9"/>
  <c r="F84" i="9" s="1"/>
  <c r="E83" i="9"/>
  <c r="F83" i="9" s="1"/>
  <c r="E82" i="9"/>
  <c r="F82" i="9" s="1"/>
  <c r="E81" i="9"/>
  <c r="F81" i="9" s="1"/>
  <c r="E80" i="9"/>
  <c r="F80" i="9" s="1"/>
  <c r="E79" i="9"/>
  <c r="F79" i="9" s="1"/>
  <c r="E78" i="9"/>
  <c r="F78" i="9" s="1"/>
  <c r="E77" i="9"/>
  <c r="F77" i="9" s="1"/>
  <c r="E76" i="9"/>
  <c r="F76" i="9" s="1"/>
  <c r="E75" i="9"/>
  <c r="F75" i="9" s="1"/>
  <c r="E74" i="9"/>
  <c r="F74" i="9" s="1"/>
  <c r="E73" i="9"/>
  <c r="F73" i="9" s="1"/>
  <c r="E72" i="9"/>
  <c r="F72" i="9" s="1"/>
  <c r="E71" i="9"/>
  <c r="F71" i="9" s="1"/>
  <c r="E70" i="9"/>
  <c r="F70" i="9" s="1"/>
  <c r="E69" i="9"/>
  <c r="F69" i="9" s="1"/>
  <c r="E68" i="9"/>
  <c r="F68" i="9" s="1"/>
  <c r="E67" i="9"/>
  <c r="F67" i="9" s="1"/>
  <c r="E66" i="9"/>
  <c r="F66" i="9" s="1"/>
  <c r="E65" i="9"/>
  <c r="F65" i="9" s="1"/>
  <c r="E64" i="9"/>
  <c r="F64" i="9" s="1"/>
  <c r="E63" i="9"/>
  <c r="F63" i="9" s="1"/>
  <c r="E62" i="9"/>
  <c r="F62" i="9" s="1"/>
  <c r="E61" i="9"/>
  <c r="F61" i="9" s="1"/>
  <c r="E60" i="9"/>
  <c r="F60" i="9" s="1"/>
  <c r="E59" i="9"/>
  <c r="H27" i="9" l="1"/>
  <c r="G27" i="9" s="1"/>
  <c r="F22" i="9"/>
  <c r="H21" i="9"/>
  <c r="F20" i="9"/>
  <c r="H20" i="9" s="1"/>
  <c r="G20" i="9" s="1"/>
  <c r="H12" i="9"/>
  <c r="F12" i="9" s="1"/>
  <c r="G12" i="9"/>
  <c r="G14" i="9"/>
  <c r="H14" i="9" s="1"/>
  <c r="F14" i="9" s="1"/>
  <c r="H22" i="9" l="1"/>
  <c r="G21" i="9"/>
  <c r="F27" i="9"/>
  <c r="P15" i="9" s="1"/>
  <c r="H18" i="9" l="1"/>
  <c r="G22" i="9"/>
  <c r="G18" i="9" l="1"/>
  <c r="G25" i="9" s="1"/>
  <c r="F18" i="9"/>
  <c r="H25" i="9"/>
  <c r="M15" i="9" l="1"/>
  <c r="N15" i="9" s="1"/>
  <c r="F25" i="9"/>
</calcChain>
</file>

<file path=xl/sharedStrings.xml><?xml version="1.0" encoding="utf-8"?>
<sst xmlns="http://schemas.openxmlformats.org/spreadsheetml/2006/main" count="67" uniqueCount="57">
  <si>
    <t>biogeen</t>
  </si>
  <si>
    <t>gestapeld (meergezins)</t>
  </si>
  <si>
    <t>Grenswaarde PP materiaal</t>
  </si>
  <si>
    <t>kg CO2eq</t>
  </si>
  <si>
    <t>Grenswaarde EP2</t>
  </si>
  <si>
    <t>Biogeen opslag CO2 (informatief)</t>
  </si>
  <si>
    <t>gewassen met korte teeltijd op landbouwgrond [hennep, vlas, myscanthus]</t>
  </si>
  <si>
    <t>bamboe, als gevolg van korte groeiperiode</t>
  </si>
  <si>
    <t>(naald)hout, geproduceerd met duurzame (FSC-gecertificeerde) bosbouw</t>
  </si>
  <si>
    <t>Achtergronddocumenten</t>
  </si>
  <si>
    <t>Paris Proof Integraal - versie 0.9_rWE (19dec2023).docx</t>
  </si>
  <si>
    <t>Protocol Paris Proof Integraal.docx</t>
  </si>
  <si>
    <t>WE lunchlezing 18dec2023 Sturen op CO2 (nieuwbouw).pptx</t>
  </si>
  <si>
    <t>Vastleggingsvariabele V1</t>
  </si>
  <si>
    <t>Primaire energiefactor elektriciteit</t>
  </si>
  <si>
    <t>PEF</t>
  </si>
  <si>
    <t>Aandeel biogeen in hout en gewassen</t>
  </si>
  <si>
    <t>biogenic CO2 content</t>
  </si>
  <si>
    <t>Bijlage III: CO2-intensiteit energiemix KEV en verrekening</t>
  </si>
  <si>
    <t>Jaar</t>
  </si>
  <si>
    <t>kg CO2eq/kWh</t>
  </si>
  <si>
    <t>BRON</t>
  </si>
  <si>
    <t>NMD</t>
  </si>
  <si>
    <t>EP2 eis</t>
  </si>
  <si>
    <t>PPm.2021</t>
  </si>
  <si>
    <t>grondgebonden (eengezins)</t>
  </si>
  <si>
    <t>Jaarlijkse reductie PP grenswaarde tov 2021</t>
  </si>
  <si>
    <t>startjaar grenswaarden</t>
  </si>
  <si>
    <t>jaarlijkse reductie t.o.v. startjaar</t>
  </si>
  <si>
    <t>per m2 BVO</t>
  </si>
  <si>
    <t>totaal</t>
  </si>
  <si>
    <t>kWh/jaar</t>
  </si>
  <si>
    <t>kg CO2eq 15 jaar</t>
  </si>
  <si>
    <t xml:space="preserve">Neem GWPa over uit MPG berekening (as-designed)  </t>
  </si>
  <si>
    <t>Neem EP2 over uit BENG berekening</t>
  </si>
  <si>
    <t>Energiegebruik aan de meter (all electric)</t>
  </si>
  <si>
    <t>per m2 GO</t>
  </si>
  <si>
    <t>Kenmerken woning</t>
  </si>
  <si>
    <r>
      <t>Quick Carbon Indicator</t>
    </r>
    <r>
      <rPr>
        <sz val="18"/>
        <color theme="1"/>
        <rFont val="Calibri"/>
        <family val="2"/>
        <scheme val="minor"/>
      </rPr>
      <t xml:space="preserve"> all electric woningen</t>
    </r>
  </si>
  <si>
    <t>energie</t>
  </si>
  <si>
    <t>materiaal</t>
  </si>
  <si>
    <t>kg biogeen materiaal</t>
  </si>
  <si>
    <t>KEV</t>
  </si>
  <si>
    <t xml:space="preserve"> kg CO2/kWh</t>
  </si>
  <si>
    <t>% tov 2021</t>
  </si>
  <si>
    <t>mat+ene</t>
  </si>
  <si>
    <t>Materiaal</t>
  </si>
  <si>
    <t>Energie</t>
  </si>
  <si>
    <t>Materiaal + energie</t>
  </si>
  <si>
    <r>
      <t xml:space="preserve">Korte teeltijd, landbouwgrond </t>
    </r>
    <r>
      <rPr>
        <i/>
        <sz val="11"/>
        <color theme="9" tint="-0.499984740745262"/>
        <rFont val="Calibri"/>
        <family val="2"/>
        <scheme val="minor"/>
      </rPr>
      <t>hennep, vlas, myscanthus</t>
    </r>
  </si>
  <si>
    <r>
      <t xml:space="preserve">Gewassen met korte groeiperiode </t>
    </r>
    <r>
      <rPr>
        <i/>
        <sz val="11"/>
        <color theme="9" tint="-0.499984740745262"/>
        <rFont val="Calibri"/>
        <family val="2"/>
        <scheme val="minor"/>
      </rPr>
      <t>bamboe</t>
    </r>
  </si>
  <si>
    <r>
      <t xml:space="preserve">Uit duurzame FSC-gecertificeerde bosbouw </t>
    </r>
    <r>
      <rPr>
        <i/>
        <sz val="11"/>
        <color theme="9" tint="-0.499984740745262"/>
        <rFont val="Calibri"/>
        <family val="2"/>
        <scheme val="minor"/>
      </rPr>
      <t>(naald)hout</t>
    </r>
  </si>
  <si>
    <t>Jaar van opleveren (2021-2035)</t>
  </si>
  <si>
    <t>Type</t>
  </si>
  <si>
    <t>Oppervlakte</t>
  </si>
  <si>
    <t>Datum berekening MPG</t>
  </si>
  <si>
    <t>Versie 1.0 - 08 02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</si>
</sst>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&quot;[m2 BVO]   &quot;#,##0"/>
    <numFmt numFmtId="166" formatCode="&quot;[m2 GO]   &quot;#,##0"/>
    <numFmt numFmtId="167" formatCode="dd\ mmm\ yyyy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3"/>
      <color theme="1"/>
      <name val="Calibri"/>
      <family val="2"/>
      <scheme val="minor"/>
    </font>
    <font>
      <sz val="3"/>
      <color theme="0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 tint="0.34998626667073579"/>
      <name val="Calibri"/>
      <family val="2"/>
      <scheme val="minor"/>
    </font>
    <font>
      <sz val="7"/>
      <color theme="0" tint="-0.49998474074526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4506668294322"/>
      </left>
      <right/>
      <top/>
      <bottom style="thin">
        <color theme="8" tint="0.39994506668294322"/>
      </bottom>
      <diagonal/>
    </border>
    <border>
      <left/>
      <right/>
      <top/>
      <bottom style="thin">
        <color theme="8" tint="0.39994506668294322"/>
      </bottom>
      <diagonal/>
    </border>
    <border>
      <left/>
      <right style="thin">
        <color theme="8" tint="0.39994506668294322"/>
      </right>
      <top/>
      <bottom style="thin">
        <color theme="8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/>
      <diagonal/>
    </border>
    <border>
      <left/>
      <right/>
      <top style="thin">
        <color theme="5" tint="0.39994506668294322"/>
      </top>
      <bottom/>
      <diagonal/>
    </border>
    <border>
      <left/>
      <right style="thin">
        <color theme="5" tint="0.39994506668294322"/>
      </right>
      <top style="thin">
        <color theme="5" tint="0.39994506668294322"/>
      </top>
      <bottom/>
      <diagonal/>
    </border>
    <border>
      <left style="thin">
        <color theme="5" tint="0.39994506668294322"/>
      </left>
      <right/>
      <top/>
      <bottom/>
      <diagonal/>
    </border>
    <border>
      <left/>
      <right style="thin">
        <color theme="5" tint="0.39994506668294322"/>
      </right>
      <top/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1" fontId="0" fillId="0" borderId="0" xfId="0" applyNumberFormat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8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11" fillId="9" borderId="0" xfId="0" applyFont="1" applyFill="1" applyAlignment="1">
      <alignment horizontal="center" vertical="top"/>
    </xf>
    <xf numFmtId="0" fontId="13" fillId="0" borderId="0" xfId="0" applyFont="1" applyAlignment="1">
      <alignment horizontal="center" vertical="top"/>
    </xf>
    <xf numFmtId="9" fontId="0" fillId="10" borderId="1" xfId="2" applyFont="1" applyFill="1" applyBorder="1" applyAlignment="1">
      <alignment vertical="top"/>
    </xf>
    <xf numFmtId="1" fontId="0" fillId="10" borderId="1" xfId="0" applyNumberFormat="1" applyFill="1" applyBorder="1" applyAlignment="1">
      <alignment horizontal="right" vertical="top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21" fillId="11" borderId="0" xfId="0" applyFont="1" applyFill="1" applyAlignment="1">
      <alignment vertical="center"/>
    </xf>
    <xf numFmtId="0" fontId="11" fillId="11" borderId="0" xfId="0" applyFont="1" applyFill="1" applyAlignment="1">
      <alignment horizontal="center" vertical="top"/>
    </xf>
    <xf numFmtId="0" fontId="21" fillId="8" borderId="0" xfId="0" applyFont="1" applyFill="1" applyAlignment="1">
      <alignment vertical="center"/>
    </xf>
    <xf numFmtId="3" fontId="7" fillId="12" borderId="4" xfId="0" applyNumberFormat="1" applyFont="1" applyFill="1" applyBorder="1" applyAlignment="1">
      <alignment horizontal="center" vertical="center"/>
    </xf>
    <xf numFmtId="0" fontId="21" fillId="14" borderId="0" xfId="0" applyFont="1" applyFill="1" applyAlignment="1">
      <alignment vertical="center"/>
    </xf>
    <xf numFmtId="0" fontId="21" fillId="16" borderId="0" xfId="0" applyFont="1" applyFill="1" applyAlignment="1">
      <alignment vertical="center"/>
    </xf>
    <xf numFmtId="0" fontId="11" fillId="15" borderId="0" xfId="0" applyFont="1" applyFill="1" applyAlignment="1">
      <alignment horizontal="center" vertical="top"/>
    </xf>
    <xf numFmtId="1" fontId="17" fillId="13" borderId="0" xfId="0" applyNumberFormat="1" applyFont="1" applyFill="1" applyAlignment="1">
      <alignment horizontal="center" vertical="center"/>
    </xf>
    <xf numFmtId="1" fontId="0" fillId="17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5" borderId="0" xfId="0" applyNumberFormat="1" applyFont="1" applyFill="1" applyAlignment="1">
      <alignment horizontal="center" vertical="center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9" fontId="22" fillId="0" borderId="0" xfId="2" applyFont="1" applyAlignment="1">
      <alignment horizontal="right" vertical="center"/>
    </xf>
    <xf numFmtId="9" fontId="22" fillId="0" borderId="4" xfId="2" applyFont="1" applyBorder="1" applyAlignment="1">
      <alignment horizontal="right" vertical="center"/>
    </xf>
    <xf numFmtId="164" fontId="0" fillId="18" borderId="3" xfId="0" applyNumberFormat="1" applyFill="1" applyBorder="1" applyAlignment="1">
      <alignment horizontal="right" vertical="center"/>
    </xf>
    <xf numFmtId="9" fontId="6" fillId="18" borderId="3" xfId="2" applyFont="1" applyFill="1" applyBorder="1" applyAlignment="1">
      <alignment horizontal="right" vertical="center"/>
    </xf>
    <xf numFmtId="164" fontId="22" fillId="0" borderId="0" xfId="0" applyNumberFormat="1" applyFont="1" applyAlignment="1">
      <alignment horizontal="right" vertical="center"/>
    </xf>
    <xf numFmtId="164" fontId="22" fillId="0" borderId="4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9" fontId="0" fillId="10" borderId="1" xfId="2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0" fillId="19" borderId="0" xfId="0" applyFont="1" applyFill="1" applyAlignment="1">
      <alignment horizontal="left" vertical="center"/>
    </xf>
    <xf numFmtId="0" fontId="10" fillId="19" borderId="0" xfId="0" applyFont="1" applyFill="1" applyAlignment="1">
      <alignment horizontal="right" vertical="center"/>
    </xf>
    <xf numFmtId="0" fontId="10" fillId="19" borderId="2" xfId="0" applyFont="1" applyFill="1" applyBorder="1" applyAlignment="1">
      <alignment horizontal="left" vertical="center"/>
    </xf>
    <xf numFmtId="0" fontId="10" fillId="19" borderId="2" xfId="0" applyFont="1" applyFill="1" applyBorder="1" applyAlignment="1">
      <alignment horizontal="right" vertical="center"/>
    </xf>
    <xf numFmtId="0" fontId="5" fillId="18" borderId="2" xfId="0" applyFont="1" applyFill="1" applyBorder="1" applyAlignment="1">
      <alignment horizontal="right" vertical="center"/>
    </xf>
    <xf numFmtId="0" fontId="10" fillId="18" borderId="2" xfId="0" applyFont="1" applyFill="1" applyBorder="1" applyAlignment="1">
      <alignment horizontal="right" vertical="center"/>
    </xf>
    <xf numFmtId="9" fontId="22" fillId="4" borderId="0" xfId="2" applyFont="1" applyFill="1" applyAlignment="1">
      <alignment horizontal="right" vertical="center"/>
    </xf>
    <xf numFmtId="164" fontId="22" fillId="4" borderId="0" xfId="0" applyNumberFormat="1" applyFont="1" applyFill="1" applyAlignment="1">
      <alignment horizontal="right" vertical="center"/>
    </xf>
    <xf numFmtId="0" fontId="26" fillId="0" borderId="0" xfId="0" applyFont="1" applyAlignment="1">
      <alignment vertical="top"/>
    </xf>
    <xf numFmtId="0" fontId="21" fillId="20" borderId="0" xfId="0" applyFont="1" applyFill="1" applyAlignment="1">
      <alignment vertical="center"/>
    </xf>
    <xf numFmtId="0" fontId="11" fillId="2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top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18" fillId="5" borderId="0" xfId="0" applyFont="1" applyFill="1" applyAlignment="1">
      <alignment vertical="center"/>
    </xf>
    <xf numFmtId="166" fontId="0" fillId="4" borderId="9" xfId="0" applyNumberFormat="1" applyFill="1" applyBorder="1" applyAlignment="1" applyProtection="1">
      <alignment horizontal="center" vertical="center"/>
      <protection locked="0"/>
    </xf>
    <xf numFmtId="165" fontId="0" fillId="4" borderId="9" xfId="0" applyNumberForma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>
      <alignment horizontal="right" vertical="center" indent="1"/>
    </xf>
    <xf numFmtId="0" fontId="28" fillId="0" borderId="0" xfId="0" applyFont="1" applyAlignment="1">
      <alignment horizontal="right" vertical="center" indent="1"/>
    </xf>
    <xf numFmtId="3" fontId="20" fillId="11" borderId="0" xfId="0" applyNumberFormat="1" applyFont="1" applyFill="1" applyAlignment="1">
      <alignment horizontal="right" vertical="center" indent="1"/>
    </xf>
    <xf numFmtId="3" fontId="11" fillId="11" borderId="0" xfId="0" applyNumberFormat="1" applyFont="1" applyFill="1" applyAlignment="1">
      <alignment horizontal="right" vertical="center" indent="1"/>
    </xf>
    <xf numFmtId="3" fontId="22" fillId="4" borderId="8" xfId="0" applyNumberFormat="1" applyFont="1" applyFill="1" applyBorder="1" applyAlignment="1" applyProtection="1">
      <alignment horizontal="right" vertical="center" indent="1"/>
      <protection locked="0"/>
    </xf>
    <xf numFmtId="3" fontId="29" fillId="0" borderId="0" xfId="0" applyNumberFormat="1" applyFont="1" applyAlignment="1">
      <alignment horizontal="right" vertical="center" indent="1"/>
    </xf>
    <xf numFmtId="3" fontId="20" fillId="8" borderId="0" xfId="0" applyNumberFormat="1" applyFont="1" applyFill="1" applyAlignment="1">
      <alignment horizontal="right" vertical="center" indent="1"/>
    </xf>
    <xf numFmtId="3" fontId="11" fillId="8" borderId="0" xfId="0" applyNumberFormat="1" applyFont="1" applyFill="1" applyAlignment="1">
      <alignment horizontal="right" vertical="center" indent="1"/>
    </xf>
    <xf numFmtId="3" fontId="16" fillId="4" borderId="5" xfId="0" applyNumberFormat="1" applyFont="1" applyFill="1" applyBorder="1" applyAlignment="1" applyProtection="1">
      <alignment horizontal="right" vertical="center" indent="1"/>
      <protection locked="0"/>
    </xf>
    <xf numFmtId="3" fontId="20" fillId="14" borderId="0" xfId="0" applyNumberFormat="1" applyFont="1" applyFill="1" applyAlignment="1">
      <alignment horizontal="right" vertical="center" indent="1"/>
    </xf>
    <xf numFmtId="3" fontId="11" fillId="14" borderId="0" xfId="0" applyNumberFormat="1" applyFont="1" applyFill="1" applyAlignment="1">
      <alignment horizontal="right" vertical="center" indent="1"/>
    </xf>
    <xf numFmtId="3" fontId="20" fillId="16" borderId="0" xfId="0" applyNumberFormat="1" applyFont="1" applyFill="1" applyAlignment="1">
      <alignment horizontal="right" vertical="center" indent="1"/>
    </xf>
    <xf numFmtId="3" fontId="11" fillId="16" borderId="0" xfId="0" applyNumberFormat="1" applyFont="1" applyFill="1" applyAlignment="1">
      <alignment horizontal="right" vertical="center" indent="1"/>
    </xf>
    <xf numFmtId="3" fontId="18" fillId="5" borderId="0" xfId="0" applyNumberFormat="1" applyFont="1" applyFill="1" applyAlignment="1">
      <alignment horizontal="right" vertical="center" indent="1"/>
    </xf>
    <xf numFmtId="3" fontId="18" fillId="5" borderId="7" xfId="0" applyNumberFormat="1" applyFont="1" applyFill="1" applyBorder="1" applyAlignment="1">
      <alignment horizontal="right" vertical="center" indent="1"/>
    </xf>
    <xf numFmtId="3" fontId="18" fillId="4" borderId="6" xfId="0" applyNumberFormat="1" applyFont="1" applyFill="1" applyBorder="1" applyAlignment="1" applyProtection="1">
      <alignment horizontal="right" vertical="center" indent="1"/>
      <protection locked="0"/>
    </xf>
    <xf numFmtId="0" fontId="0" fillId="6" borderId="0" xfId="0" applyFill="1" applyAlignment="1">
      <alignment vertical="center"/>
    </xf>
    <xf numFmtId="0" fontId="22" fillId="3" borderId="0" xfId="0" applyFont="1" applyFill="1" applyAlignment="1">
      <alignment vertical="center"/>
    </xf>
    <xf numFmtId="3" fontId="22" fillId="3" borderId="0" xfId="0" applyNumberFormat="1" applyFont="1" applyFill="1" applyAlignment="1">
      <alignment horizontal="right" vertical="center" indent="1"/>
    </xf>
    <xf numFmtId="0" fontId="26" fillId="3" borderId="10" xfId="0" applyFont="1" applyFill="1" applyBorder="1" applyAlignment="1">
      <alignment vertical="center"/>
    </xf>
    <xf numFmtId="0" fontId="26" fillId="3" borderId="11" xfId="0" applyFont="1" applyFill="1" applyBorder="1" applyAlignment="1">
      <alignment vertical="center"/>
    </xf>
    <xf numFmtId="0" fontId="27" fillId="3" borderId="11" xfId="0" applyFont="1" applyFill="1" applyBorder="1" applyAlignment="1">
      <alignment horizontal="right" vertical="center" indent="1"/>
    </xf>
    <xf numFmtId="3" fontId="26" fillId="3" borderId="11" xfId="0" applyNumberFormat="1" applyFont="1" applyFill="1" applyBorder="1" applyAlignment="1">
      <alignment horizontal="right" vertical="center" indent="1"/>
    </xf>
    <xf numFmtId="0" fontId="26" fillId="3" borderId="12" xfId="0" applyFont="1" applyFill="1" applyBorder="1" applyAlignment="1">
      <alignment vertical="center"/>
    </xf>
    <xf numFmtId="0" fontId="22" fillId="3" borderId="13" xfId="0" applyFont="1" applyFill="1" applyBorder="1" applyAlignment="1">
      <alignment vertical="center"/>
    </xf>
    <xf numFmtId="0" fontId="22" fillId="3" borderId="14" xfId="0" applyFont="1" applyFill="1" applyBorder="1" applyAlignment="1">
      <alignment vertical="center"/>
    </xf>
    <xf numFmtId="0" fontId="26" fillId="3" borderId="15" xfId="0" applyFont="1" applyFill="1" applyBorder="1" applyAlignment="1">
      <alignment vertical="center"/>
    </xf>
    <xf numFmtId="0" fontId="26" fillId="3" borderId="16" xfId="0" applyFont="1" applyFill="1" applyBorder="1" applyAlignment="1">
      <alignment vertical="center"/>
    </xf>
    <xf numFmtId="0" fontId="27" fillId="3" borderId="16" xfId="0" applyFont="1" applyFill="1" applyBorder="1" applyAlignment="1">
      <alignment horizontal="right" vertical="center" indent="1"/>
    </xf>
    <xf numFmtId="3" fontId="26" fillId="3" borderId="16" xfId="0" applyNumberFormat="1" applyFont="1" applyFill="1" applyBorder="1" applyAlignment="1">
      <alignment horizontal="right" vertical="center" indent="1"/>
    </xf>
    <xf numFmtId="0" fontId="26" fillId="3" borderId="17" xfId="0" applyFont="1" applyFill="1" applyBorder="1" applyAlignment="1">
      <alignment vertical="center"/>
    </xf>
    <xf numFmtId="0" fontId="26" fillId="7" borderId="18" xfId="0" applyFont="1" applyFill="1" applyBorder="1" applyAlignment="1">
      <alignment vertical="center"/>
    </xf>
    <xf numFmtId="0" fontId="26" fillId="7" borderId="19" xfId="0" applyFont="1" applyFill="1" applyBorder="1" applyAlignment="1">
      <alignment vertical="center"/>
    </xf>
    <xf numFmtId="0" fontId="27" fillId="7" borderId="19" xfId="0" applyFont="1" applyFill="1" applyBorder="1" applyAlignment="1">
      <alignment horizontal="right" vertical="center" indent="1"/>
    </xf>
    <xf numFmtId="3" fontId="26" fillId="7" borderId="19" xfId="0" applyNumberFormat="1" applyFont="1" applyFill="1" applyBorder="1" applyAlignment="1">
      <alignment horizontal="right" vertical="center" indent="1"/>
    </xf>
    <xf numFmtId="0" fontId="26" fillId="7" borderId="20" xfId="0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0" fontId="16" fillId="7" borderId="0" xfId="0" applyFont="1" applyFill="1" applyAlignment="1">
      <alignment vertical="center"/>
    </xf>
    <xf numFmtId="3" fontId="16" fillId="7" borderId="0" xfId="0" applyNumberFormat="1" applyFont="1" applyFill="1" applyAlignment="1">
      <alignment horizontal="right" vertical="center" indent="1"/>
    </xf>
    <xf numFmtId="0" fontId="16" fillId="7" borderId="22" xfId="0" applyFont="1" applyFill="1" applyBorder="1" applyAlignment="1">
      <alignment vertical="center"/>
    </xf>
    <xf numFmtId="0" fontId="26" fillId="7" borderId="23" xfId="0" applyFont="1" applyFill="1" applyBorder="1" applyAlignment="1">
      <alignment vertical="center"/>
    </xf>
    <xf numFmtId="0" fontId="26" fillId="7" borderId="24" xfId="0" applyFont="1" applyFill="1" applyBorder="1" applyAlignment="1">
      <alignment vertical="center"/>
    </xf>
    <xf numFmtId="0" fontId="27" fillId="7" borderId="24" xfId="0" applyFont="1" applyFill="1" applyBorder="1" applyAlignment="1">
      <alignment horizontal="right" vertical="center" indent="1"/>
    </xf>
    <xf numFmtId="3" fontId="26" fillId="7" borderId="24" xfId="0" applyNumberFormat="1" applyFont="1" applyFill="1" applyBorder="1" applyAlignment="1">
      <alignment horizontal="right" vertical="center" indent="1"/>
    </xf>
    <xf numFmtId="0" fontId="26" fillId="7" borderId="25" xfId="0" applyFont="1" applyFill="1" applyBorder="1" applyAlignment="1">
      <alignment vertical="center"/>
    </xf>
    <xf numFmtId="0" fontId="26" fillId="5" borderId="26" xfId="0" applyFont="1" applyFill="1" applyBorder="1" applyAlignment="1">
      <alignment vertical="center"/>
    </xf>
    <xf numFmtId="0" fontId="26" fillId="5" borderId="27" xfId="0" applyFont="1" applyFill="1" applyBorder="1" applyAlignment="1">
      <alignment vertical="center"/>
    </xf>
    <xf numFmtId="0" fontId="27" fillId="5" borderId="27" xfId="0" applyFont="1" applyFill="1" applyBorder="1" applyAlignment="1">
      <alignment horizontal="right" vertical="center" indent="1"/>
    </xf>
    <xf numFmtId="3" fontId="26" fillId="5" borderId="27" xfId="0" applyNumberFormat="1" applyFont="1" applyFill="1" applyBorder="1" applyAlignment="1">
      <alignment horizontal="right" vertical="center" indent="1"/>
    </xf>
    <xf numFmtId="0" fontId="26" fillId="5" borderId="28" xfId="0" applyFont="1" applyFill="1" applyBorder="1" applyAlignment="1">
      <alignment vertical="center"/>
    </xf>
    <xf numFmtId="0" fontId="18" fillId="5" borderId="29" xfId="0" applyFont="1" applyFill="1" applyBorder="1" applyAlignment="1">
      <alignment vertical="center"/>
    </xf>
    <xf numFmtId="0" fontId="18" fillId="5" borderId="0" xfId="0" applyFont="1" applyFill="1" applyAlignment="1">
      <alignment vertical="center" wrapText="1"/>
    </xf>
    <xf numFmtId="0" fontId="18" fillId="5" borderId="30" xfId="0" applyFont="1" applyFill="1" applyBorder="1" applyAlignment="1">
      <alignment vertical="center"/>
    </xf>
    <xf numFmtId="0" fontId="26" fillId="5" borderId="31" xfId="0" applyFont="1" applyFill="1" applyBorder="1" applyAlignment="1">
      <alignment vertical="center"/>
    </xf>
    <xf numFmtId="0" fontId="26" fillId="5" borderId="32" xfId="0" applyFont="1" applyFill="1" applyBorder="1" applyAlignment="1">
      <alignment vertical="center"/>
    </xf>
    <xf numFmtId="0" fontId="27" fillId="5" borderId="32" xfId="0" applyFont="1" applyFill="1" applyBorder="1" applyAlignment="1">
      <alignment horizontal="right" vertical="center"/>
    </xf>
    <xf numFmtId="0" fontId="26" fillId="5" borderId="32" xfId="0" applyFont="1" applyFill="1" applyBorder="1" applyAlignment="1">
      <alignment horizontal="right" vertical="center"/>
    </xf>
    <xf numFmtId="0" fontId="26" fillId="5" borderId="33" xfId="0" applyFont="1" applyFill="1" applyBorder="1" applyAlignment="1">
      <alignment vertical="center"/>
    </xf>
    <xf numFmtId="0" fontId="26" fillId="6" borderId="34" xfId="0" applyFont="1" applyFill="1" applyBorder="1" applyAlignment="1">
      <alignment vertical="center"/>
    </xf>
    <xf numFmtId="0" fontId="26" fillId="6" borderId="3" xfId="0" applyFont="1" applyFill="1" applyBorder="1" applyAlignment="1">
      <alignment vertical="center"/>
    </xf>
    <xf numFmtId="0" fontId="27" fillId="6" borderId="3" xfId="0" applyFont="1" applyFill="1" applyBorder="1" applyAlignment="1">
      <alignment horizontal="right" vertical="center"/>
    </xf>
    <xf numFmtId="0" fontId="26" fillId="6" borderId="3" xfId="0" applyFont="1" applyFill="1" applyBorder="1" applyAlignment="1">
      <alignment horizontal="right" vertical="center" indent="1"/>
    </xf>
    <xf numFmtId="0" fontId="26" fillId="6" borderId="35" xfId="0" applyFont="1" applyFill="1" applyBorder="1" applyAlignment="1">
      <alignment vertical="center"/>
    </xf>
    <xf numFmtId="0" fontId="0" fillId="6" borderId="36" xfId="0" applyFill="1" applyBorder="1" applyAlignment="1">
      <alignment vertical="center"/>
    </xf>
    <xf numFmtId="0" fontId="0" fillId="6" borderId="37" xfId="0" applyFill="1" applyBorder="1" applyAlignment="1">
      <alignment vertical="center"/>
    </xf>
    <xf numFmtId="0" fontId="26" fillId="6" borderId="38" xfId="0" applyFont="1" applyFill="1" applyBorder="1" applyAlignment="1">
      <alignment vertical="center"/>
    </xf>
    <xf numFmtId="0" fontId="26" fillId="6" borderId="4" xfId="0" applyFont="1" applyFill="1" applyBorder="1" applyAlignment="1">
      <alignment vertical="center"/>
    </xf>
    <xf numFmtId="0" fontId="27" fillId="6" borderId="4" xfId="0" applyFont="1" applyFill="1" applyBorder="1" applyAlignment="1">
      <alignment horizontal="right" vertical="center"/>
    </xf>
    <xf numFmtId="0" fontId="26" fillId="6" borderId="4" xfId="0" applyFont="1" applyFill="1" applyBorder="1" applyAlignment="1">
      <alignment horizontal="right" vertical="center" indent="1"/>
    </xf>
    <xf numFmtId="0" fontId="26" fillId="6" borderId="39" xfId="0" applyFont="1" applyFill="1" applyBorder="1" applyAlignment="1">
      <alignment vertical="center"/>
    </xf>
    <xf numFmtId="0" fontId="11" fillId="20" borderId="0" xfId="0" applyFont="1" applyFill="1" applyAlignment="1">
      <alignment horizontal="right" vertical="center" indent="1"/>
    </xf>
    <xf numFmtId="0" fontId="11" fillId="11" borderId="0" xfId="0" applyFont="1" applyFill="1" applyAlignment="1">
      <alignment horizontal="right" vertical="center" indent="1"/>
    </xf>
    <xf numFmtId="0" fontId="22" fillId="3" borderId="0" xfId="0" applyFont="1" applyFill="1" applyAlignment="1">
      <alignment horizontal="right" vertical="center" indent="1"/>
    </xf>
    <xf numFmtId="0" fontId="30" fillId="0" borderId="0" xfId="0" applyFont="1" applyAlignment="1">
      <alignment horizontal="right" vertical="center" indent="1"/>
    </xf>
    <xf numFmtId="0" fontId="11" fillId="8" borderId="0" xfId="0" applyFont="1" applyFill="1" applyAlignment="1">
      <alignment horizontal="right" vertical="center" indent="1"/>
    </xf>
    <xf numFmtId="0" fontId="16" fillId="7" borderId="0" xfId="0" applyFont="1" applyFill="1" applyAlignment="1">
      <alignment horizontal="right" vertical="center" indent="1"/>
    </xf>
    <xf numFmtId="0" fontId="11" fillId="14" borderId="0" xfId="0" applyFont="1" applyFill="1" applyAlignment="1">
      <alignment horizontal="right" vertical="center" indent="1"/>
    </xf>
    <xf numFmtId="0" fontId="11" fillId="16" borderId="0" xfId="0" applyFont="1" applyFill="1" applyAlignment="1">
      <alignment horizontal="right" vertical="center" indent="1"/>
    </xf>
    <xf numFmtId="0" fontId="18" fillId="5" borderId="0" xfId="0" applyFont="1" applyFill="1" applyAlignment="1">
      <alignment horizontal="right" vertical="center" indent="1"/>
    </xf>
    <xf numFmtId="1" fontId="0" fillId="4" borderId="9" xfId="0" applyNumberFormat="1" applyFill="1" applyBorder="1" applyAlignment="1" applyProtection="1">
      <alignment horizontal="right" vertical="center" indent="1"/>
      <protection locked="0"/>
    </xf>
    <xf numFmtId="167" fontId="0" fillId="4" borderId="9" xfId="0" applyNumberFormat="1" applyFill="1" applyBorder="1" applyAlignment="1" applyProtection="1">
      <alignment horizontal="right" vertical="center" indent="1"/>
      <protection locked="0"/>
    </xf>
    <xf numFmtId="0" fontId="25" fillId="0" borderId="0" xfId="0" applyFont="1" applyAlignment="1">
      <alignment horizontal="left" vertical="center"/>
    </xf>
  </cellXfs>
  <cellStyles count="3">
    <cellStyle name="Hyperlink" xfId="1" builtinId="8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6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b="1">
                <a:solidFill>
                  <a:schemeClr val="accent6">
                    <a:lumMod val="50000"/>
                  </a:schemeClr>
                </a:solidFill>
              </a:rPr>
              <a:t> Quick Carbon Indicator  </a:t>
            </a:r>
            <a:r>
              <a:rPr lang="nl-NL" i="1">
                <a:solidFill>
                  <a:schemeClr val="accent6">
                    <a:lumMod val="50000"/>
                  </a:schemeClr>
                </a:solidFill>
              </a:rPr>
              <a:t>kg CO2eq/m</a:t>
            </a:r>
            <a:r>
              <a:rPr lang="nl-NL" i="1" baseline="30000">
                <a:solidFill>
                  <a:schemeClr val="accent6">
                    <a:lumMod val="50000"/>
                  </a:schemeClr>
                </a:solidFill>
              </a:rPr>
              <a:t>2</a:t>
            </a:r>
            <a:r>
              <a:rPr lang="nl-NL" i="1">
                <a:solidFill>
                  <a:schemeClr val="accent6">
                    <a:lumMod val="50000"/>
                  </a:schemeClr>
                </a:solidFill>
              </a:rPr>
              <a:t>GO </a:t>
            </a:r>
          </a:p>
        </c:rich>
      </c:tx>
      <c:layout>
        <c:manualLayout>
          <c:xMode val="edge"/>
          <c:yMode val="edge"/>
          <c:x val="0.11988377713604154"/>
          <c:y val="2.37264587104200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1927071610179388"/>
          <c:y val="0.21489072630627717"/>
          <c:w val="0.84763266200498177"/>
          <c:h val="0.70176152678606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'QCI Tool'!$C$12</c:f>
              <c:strCache>
                <c:ptCount val="1"/>
                <c:pt idx="0">
                  <c:v>Materiaal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BE-4D7D-A6B7-8C43E4A8B9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BE-4D7D-A6B7-8C43E4A8B90F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E-4D7D-A6B7-8C43E4A8B9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BE-4D7D-A6B7-8C43E4A8B90F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17E709-8E3E-4607-9EB9-59973CF0A156}" type="CATEGORYNAME">
                      <a:rPr lang="en-US"/>
                      <a:pPr>
                        <a:defRPr sz="1100">
                          <a:solidFill>
                            <a:schemeClr val="accent1"/>
                          </a:solidFill>
                        </a:defRPr>
                      </a:pPr>
                      <a:t>[CATEGORIENAAM]</a:t>
                    </a:fld>
                    <a:endParaRPr lang="en-US" baseline="0"/>
                  </a:p>
                  <a:p>
                    <a:pPr>
                      <a:defRPr sz="1100">
                        <a:solidFill>
                          <a:schemeClr val="accent1"/>
                        </a:solidFill>
                      </a:defRPr>
                    </a:pPr>
                    <a:fld id="{DF1300C1-6FDC-4D86-AC52-A227B9459B99}" type="VALUE">
                      <a:rPr lang="en-US" b="1"/>
                      <a:pPr>
                        <a:defRPr sz="1100">
                          <a:solidFill>
                            <a:schemeClr val="accent1"/>
                          </a:solidFill>
                        </a:defRPr>
                      </a:pPr>
                      <a:t>[WAARDE]</a:t>
                    </a:fld>
                    <a:endParaRPr lang="nl-NL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bg1">
                      <a:lumMod val="85000"/>
                    </a:schemeClr>
                  </a:solidFill>
                </a:ln>
                <a:effectLst>
                  <a:outerShdw blurRad="101600" dist="101600" dir="18900000" algn="bl" rotWithShape="0">
                    <a:schemeClr val="tx1">
                      <a:lumMod val="50000"/>
                      <a:lumOff val="50000"/>
                      <a:alpha val="40000"/>
                    </a:scheme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0BE-4D7D-A6B7-8C43E4A8B90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accent2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8F7B92E-154C-47B2-9DA2-F33419A1DBD5}" type="CATEGORYNAME">
                      <a:rPr lang="en-US"/>
                      <a:pPr>
                        <a:defRPr sz="1100">
                          <a:solidFill>
                            <a:schemeClr val="accent2">
                              <a:lumMod val="75000"/>
                            </a:schemeClr>
                          </a:solidFill>
                        </a:defRPr>
                      </a:pPr>
                      <a:t>[CATEGORIENAAM]</a:t>
                    </a:fld>
                    <a:endParaRPr lang="en-US" baseline="0"/>
                  </a:p>
                  <a:p>
                    <a:pPr>
                      <a:defRPr sz="1100">
                        <a:solidFill>
                          <a:schemeClr val="accent2">
                            <a:lumMod val="75000"/>
                          </a:schemeClr>
                        </a:solidFill>
                      </a:defRPr>
                    </a:pPr>
                    <a:fld id="{4CFC77B7-A856-4AC0-864D-DC8489649F14}" type="VALUE">
                      <a:rPr lang="en-US" b="1"/>
                      <a:pPr>
                        <a:defRPr sz="1100">
                          <a:solidFill>
                            <a:schemeClr val="accent2">
                              <a:lumMod val="75000"/>
                            </a:schemeClr>
                          </a:solidFill>
                        </a:defRPr>
                      </a:pPr>
                      <a:t>[WAARDE]</a:t>
                    </a:fld>
                    <a:endParaRPr lang="nl-NL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bg1">
                      <a:lumMod val="85000"/>
                    </a:schemeClr>
                  </a:solidFill>
                </a:ln>
                <a:effectLst>
                  <a:outerShdw blurRad="101600" dist="101600" dir="18900000" algn="bl" rotWithShape="0">
                    <a:schemeClr val="tx1">
                      <a:lumMod val="50000"/>
                      <a:lumOff val="50000"/>
                      <a:alpha val="40000"/>
                    </a:scheme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0BE-4D7D-A6B7-8C43E4A8B90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039815E-9A3D-4F29-B835-BC50E31AFFCD}" type="CATEGORYNAME">
                      <a:rPr lang="en-US"/>
                      <a:pPr>
                        <a:defRPr sz="11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[CATEGORIENAAM]</a:t>
                    </a:fld>
                    <a:endParaRPr lang="en-US" baseline="0"/>
                  </a:p>
                  <a:p>
                    <a:pPr>
                      <a:defRPr sz="11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defRPr>
                    </a:pPr>
                    <a:fld id="{551A832D-BA4E-44AD-839C-BB66E9712977}" type="VALUE">
                      <a:rPr lang="en-US" b="1"/>
                      <a:pPr>
                        <a:defRPr sz="11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[WAARDE]</a:t>
                    </a:fld>
                    <a:endParaRPr lang="nl-NL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bg1">
                      <a:lumMod val="85000"/>
                    </a:schemeClr>
                  </a:solidFill>
                </a:ln>
                <a:effectLst>
                  <a:outerShdw blurRad="101600" dist="101600" dir="18900000" algn="bl" rotWithShape="0">
                    <a:schemeClr val="tx1">
                      <a:lumMod val="50000"/>
                      <a:lumOff val="50000"/>
                      <a:alpha val="40000"/>
                    </a:scheme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0BE-4D7D-A6B7-8C43E4A8B90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CDFFA06-541B-4259-BD2A-1AF50733B29A}" type="CATEGORYNAME">
                      <a:rPr lang="en-US"/>
                      <a:pPr>
                        <a:defRPr sz="1100">
                          <a:solidFill>
                            <a:schemeClr val="accent6">
                              <a:lumMod val="75000"/>
                            </a:schemeClr>
                          </a:solidFill>
                        </a:defRPr>
                      </a:pPr>
                      <a:t>[CATEGORIENAAM]</a:t>
                    </a:fld>
                    <a:endParaRPr lang="en-US" baseline="0"/>
                  </a:p>
                  <a:p>
                    <a:pPr>
                      <a:defRPr sz="1100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fld id="{302D1783-320A-43A7-AC5E-08A200270558}" type="VALUE">
                      <a:rPr lang="en-US" b="1"/>
                      <a:pPr>
                        <a:defRPr sz="1100">
                          <a:solidFill>
                            <a:schemeClr val="accent6">
                              <a:lumMod val="75000"/>
                            </a:schemeClr>
                          </a:solidFill>
                        </a:defRPr>
                      </a:pPr>
                      <a:t>[WAARDE]</a:t>
                    </a:fld>
                    <a:endParaRPr lang="nl-NL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bg1">
                      <a:lumMod val="85000"/>
                    </a:schemeClr>
                  </a:solidFill>
                </a:ln>
                <a:effectLst>
                  <a:outerShdw blurRad="101600" dist="101600" dir="18900000" algn="bl" rotWithShape="0">
                    <a:schemeClr val="tx1">
                      <a:lumMod val="50000"/>
                      <a:lumOff val="50000"/>
                      <a:alpha val="40000"/>
                    </a:scheme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0BE-4D7D-A6B7-8C43E4A8B90F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>
                <a:outerShdw blurRad="101600" dist="101600" dir="18900000" algn="bl" rotWithShape="0">
                  <a:schemeClr val="tx1">
                    <a:lumMod val="50000"/>
                    <a:lumOff val="50000"/>
                    <a:alpha val="40000"/>
                  </a:scheme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('QCI Tool'!$L$14:$N$14,'QCI Tool'!$P$14)</c:f>
              <c:strCache>
                <c:ptCount val="4"/>
                <c:pt idx="0">
                  <c:v>materiaal</c:v>
                </c:pt>
                <c:pt idx="1">
                  <c:v>energie</c:v>
                </c:pt>
                <c:pt idx="2">
                  <c:v>mat+ene</c:v>
                </c:pt>
                <c:pt idx="3">
                  <c:v>biogeen</c:v>
                </c:pt>
              </c:strCache>
            </c:strRef>
          </c:cat>
          <c:val>
            <c:numRef>
              <c:f>('QCI Tool'!$L$15:$N$15,'QCI Tool'!$P$15)</c:f>
              <c:numCache>
                <c:formatCode>0</c:formatCode>
                <c:ptCount val="4"/>
                <c:pt idx="0" formatCode="#,##0">
                  <c:v>221.66666666666666</c:v>
                </c:pt>
                <c:pt idx="1">
                  <c:v>32.044061302681982</c:v>
                </c:pt>
                <c:pt idx="2">
                  <c:v>253.71072796934862</c:v>
                </c:pt>
                <c:pt idx="3" formatCode="#,##0">
                  <c:v>-10.386666666666667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BE-4D7D-A6B7-8C43E4A8B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616656320"/>
        <c:axId val="1307695152"/>
      </c:barChart>
      <c:catAx>
        <c:axId val="161665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1307695152"/>
        <c:crosses val="autoZero"/>
        <c:auto val="1"/>
        <c:lblAlgn val="ctr"/>
        <c:lblOffset val="100"/>
        <c:noMultiLvlLbl val="0"/>
      </c:catAx>
      <c:valAx>
        <c:axId val="130769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1665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>
      <a:outerShdw blurRad="127000" dist="88900" dir="13500000" algn="r" rotWithShape="0">
        <a:schemeClr val="tx1">
          <a:lumMod val="50000"/>
          <a:lumOff val="50000"/>
          <a:alpha val="40000"/>
        </a:schemeClr>
      </a:outerShdw>
    </a:effectLst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4077</xdr:colOff>
      <xdr:row>3</xdr:row>
      <xdr:rowOff>0</xdr:rowOff>
    </xdr:from>
    <xdr:to>
      <xdr:col>19</xdr:col>
      <xdr:colOff>0</xdr:colOff>
      <xdr:row>23</xdr:row>
      <xdr:rowOff>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1EA5AFF4-50FE-4F1B-93C9-486BF372D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28</xdr:row>
      <xdr:rowOff>106018</xdr:rowOff>
    </xdr:from>
    <xdr:to>
      <xdr:col>19</xdr:col>
      <xdr:colOff>0</xdr:colOff>
      <xdr:row>31</xdr:row>
      <xdr:rowOff>65442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B4669DAD-124E-9E52-3761-BE180E7B091D}"/>
            </a:ext>
          </a:extLst>
        </xdr:cNvPr>
        <xdr:cNvSpPr/>
      </xdr:nvSpPr>
      <xdr:spPr>
        <a:xfrm>
          <a:off x="8136835" y="5387009"/>
          <a:ext cx="4128052" cy="714798"/>
        </a:xfrm>
        <a:prstGeom prst="rect">
          <a:avLst/>
        </a:prstGeom>
        <a:solidFill>
          <a:schemeClr val="bg1"/>
        </a:solidFill>
        <a:ln w="12700">
          <a:solidFill>
            <a:schemeClr val="bg1">
              <a:lumMod val="85000"/>
            </a:schemeClr>
          </a:solidFill>
          <a:prstDash val="solid"/>
        </a:ln>
        <a:effectLst>
          <a:outerShdw blurRad="127000" dist="88900" dir="10800000" algn="r" rotWithShape="0">
            <a:schemeClr val="tx1">
              <a:lumMod val="50000"/>
              <a:lumOff val="50000"/>
              <a:alpha val="40000"/>
            </a:scheme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18000" rtlCol="0" anchor="ctr"/>
        <a:lstStyle/>
        <a:p>
          <a:pPr algn="l"/>
          <a:r>
            <a:rPr lang="nl-NL" sz="800" i="1">
              <a:solidFill>
                <a:schemeClr val="bg1">
                  <a:lumMod val="50000"/>
                </a:schemeClr>
              </a:solidFill>
            </a:rPr>
            <a:t>Disclaimer</a:t>
          </a:r>
        </a:p>
        <a:p>
          <a:pPr algn="l"/>
          <a:r>
            <a:rPr lang="nl-NL" sz="800">
              <a:solidFill>
                <a:schemeClr val="bg1">
                  <a:lumMod val="50000"/>
                </a:schemeClr>
              </a:solidFill>
            </a:rPr>
            <a:t>Aan de Quick Carbon Indicator kunnen geen rechten worden ontleend.</a:t>
          </a:r>
          <a:r>
            <a:rPr lang="nl-NL" sz="800" baseline="0">
              <a:solidFill>
                <a:schemeClr val="bg1">
                  <a:lumMod val="50000"/>
                </a:schemeClr>
              </a:solidFill>
            </a:rPr>
            <a:t> Hoewel dit instrument met de grootst mogelijke zorg is samengesteld kunnen NEPROM en DGBC geen enkele aansprakelijkheid aanvaarden voor schade als gevolg van eventuele onjuistheden en/of uitvoering of gebruik van het instrument.</a:t>
          </a:r>
          <a:endParaRPr lang="nl-NL" sz="8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272BB432-8BF5-4F5C-A5F2-B04449487044}"/>
            </a:ext>
          </a:extLst>
        </xdr:cNvPr>
        <xdr:cNvSpPr/>
      </xdr:nvSpPr>
      <xdr:spPr>
        <a:xfrm>
          <a:off x="8135815" y="4460631"/>
          <a:ext cx="4114800" cy="644769"/>
        </a:xfrm>
        <a:prstGeom prst="rect">
          <a:avLst/>
        </a:prstGeom>
        <a:solidFill>
          <a:schemeClr val="bg1"/>
        </a:solidFill>
        <a:ln w="12700">
          <a:solidFill>
            <a:schemeClr val="bg1">
              <a:lumMod val="85000"/>
            </a:schemeClr>
          </a:solidFill>
          <a:prstDash val="solid"/>
        </a:ln>
        <a:effectLst>
          <a:outerShdw blurRad="127000" dist="88900" dir="10800000" algn="r" rotWithShape="0">
            <a:schemeClr val="tx1">
              <a:lumMod val="50000"/>
              <a:lumOff val="50000"/>
              <a:alpha val="40000"/>
            </a:scheme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1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In opdracht van:</a:t>
          </a:r>
          <a:endParaRPr lang="nl-NL" sz="1100" baseline="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l"/>
          <a:endParaRPr lang="nl-NL" sz="800" baseline="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l"/>
          <a:r>
            <a:rPr lang="nl-NL" sz="11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Uitgevoerd</a:t>
          </a:r>
          <a:r>
            <a:rPr lang="nl-NL" sz="11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door:</a:t>
          </a:r>
          <a:endParaRPr lang="nl-NL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12</xdr:col>
      <xdr:colOff>178504</xdr:colOff>
      <xdr:row>25</xdr:row>
      <xdr:rowOff>100459</xdr:rowOff>
    </xdr:from>
    <xdr:to>
      <xdr:col>18</xdr:col>
      <xdr:colOff>397809</xdr:colOff>
      <xdr:row>27</xdr:row>
      <xdr:rowOff>20536</xdr:rowOff>
    </xdr:to>
    <xdr:grpSp>
      <xdr:nvGrpSpPr>
        <xdr:cNvPr id="18" name="Groep 17">
          <a:extLst>
            <a:ext uri="{FF2B5EF4-FFF2-40B4-BE49-F238E27FC236}">
              <a16:creationId xmlns:a16="http://schemas.microsoft.com/office/drawing/2014/main" id="{B82D3D99-6254-33F0-A852-D1A99A456312}"/>
            </a:ext>
          </a:extLst>
        </xdr:cNvPr>
        <xdr:cNvGrpSpPr/>
      </xdr:nvGrpSpPr>
      <xdr:grpSpPr>
        <a:xfrm>
          <a:off x="9671119" y="4897249"/>
          <a:ext cx="2699615" cy="295362"/>
          <a:chOff x="9287313" y="4487826"/>
          <a:chExt cx="2970584" cy="315998"/>
        </a:xfrm>
      </xdr:grpSpPr>
      <xdr:pic>
        <xdr:nvPicPr>
          <xdr:cNvPr id="6" name="Picture 2005521876" descr="Logo Copper8 200×200 – Kenniskaarten – het Groene Brein">
            <a:extLst>
              <a:ext uri="{FF2B5EF4-FFF2-40B4-BE49-F238E27FC236}">
                <a16:creationId xmlns:a16="http://schemas.microsoft.com/office/drawing/2014/main" id="{F3BEC40B-2131-4131-80CB-137C69E5EB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4500" b="41990"/>
          <a:stretch/>
        </xdr:blipFill>
        <xdr:spPr bwMode="auto">
          <a:xfrm>
            <a:off x="9997427" y="4488584"/>
            <a:ext cx="1075651" cy="2539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7" name="Picture 1941999852" descr="NIBE | Experts in sustainability">
            <a:extLst>
              <a:ext uri="{FF2B5EF4-FFF2-40B4-BE49-F238E27FC236}">
                <a16:creationId xmlns:a16="http://schemas.microsoft.com/office/drawing/2014/main" id="{62DE7D45-C411-4763-9926-929F201B5C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87313" y="4487826"/>
            <a:ext cx="534215" cy="30158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2114541842" descr="W/E adviseurs">
            <a:extLst>
              <a:ext uri="{FF2B5EF4-FFF2-40B4-BE49-F238E27FC236}">
                <a16:creationId xmlns:a16="http://schemas.microsoft.com/office/drawing/2014/main" id="{8638E8E5-1CCA-4ABD-8DEB-8B4B762F67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217926" y="4499868"/>
            <a:ext cx="1039971" cy="303956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12</xdr:col>
      <xdr:colOff>168288</xdr:colOff>
      <xdr:row>24</xdr:row>
      <xdr:rowOff>105583</xdr:rowOff>
    </xdr:from>
    <xdr:to>
      <xdr:col>16</xdr:col>
      <xdr:colOff>73871</xdr:colOff>
      <xdr:row>25</xdr:row>
      <xdr:rowOff>60228</xdr:rowOff>
    </xdr:to>
    <xdr:grpSp>
      <xdr:nvGrpSpPr>
        <xdr:cNvPr id="19" name="Groep 18">
          <a:extLst>
            <a:ext uri="{FF2B5EF4-FFF2-40B4-BE49-F238E27FC236}">
              <a16:creationId xmlns:a16="http://schemas.microsoft.com/office/drawing/2014/main" id="{304080DF-AFF8-B08E-09DE-F726197D0962}"/>
            </a:ext>
          </a:extLst>
        </xdr:cNvPr>
        <xdr:cNvGrpSpPr/>
      </xdr:nvGrpSpPr>
      <xdr:grpSpPr>
        <a:xfrm>
          <a:off x="9668523" y="4637578"/>
          <a:ext cx="1654373" cy="223250"/>
          <a:chOff x="9241923" y="4818270"/>
          <a:chExt cx="1822883" cy="252000"/>
        </a:xfrm>
      </xdr:grpSpPr>
      <xdr:pic>
        <xdr:nvPicPr>
          <xdr:cNvPr id="2" name="Picture 2118301470" descr="Home - Dutch Green Building Council">
            <a:extLst>
              <a:ext uri="{FF2B5EF4-FFF2-40B4-BE49-F238E27FC236}">
                <a16:creationId xmlns:a16="http://schemas.microsoft.com/office/drawing/2014/main" id="{E62839AE-FF4C-4D3C-8A06-191FC2DC5B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0013" y="4818270"/>
            <a:ext cx="594793" cy="252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Afbeelding 11">
            <a:extLst>
              <a:ext uri="{FF2B5EF4-FFF2-40B4-BE49-F238E27FC236}">
                <a16:creationId xmlns:a16="http://schemas.microsoft.com/office/drawing/2014/main" id="{210D3457-2FF4-4308-F95F-6883BE470B4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475" t="26481" r="7035" b="25415"/>
          <a:stretch/>
        </xdr:blipFill>
        <xdr:spPr>
          <a:xfrm>
            <a:off x="9241923" y="4858179"/>
            <a:ext cx="1055766" cy="17419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../../../:p:/r/sites/WEKennisInnovatie/Gedeelde%20documenten/WE%20Academie/WE%20academie/2023%2012%2018%20Paris%20Proof/WE%20lunchlezing%2018dec2023%20Sturen%20op%20CO2%20(nieuwbouw).pptx?d=w8cc9a399af1349b5836b79b88de01473&amp;csf=1&amp;web=1&amp;e=JjLUfV" TargetMode="External"/><Relationship Id="rId2" Type="http://schemas.openxmlformats.org/officeDocument/2006/relationships/hyperlink" Target="../../../../../../../../../../:w:/r/sites/WE-TeamCOPI/Gedeelde%20documenten/2.%20MPG/Implementatie/32357%20Reductiepaden%20nieuwbouw%20tot%202035/32357-Fase%201%20Sturing%20op%20CO2-uitstoot/Protocol%20Paris%20Proof%20Integraal.docx?d=weba79577550241e19ba7f11c0578e5c9&amp;csf=1&amp;web=1&amp;e=B4OUoS" TargetMode="External"/><Relationship Id="rId1" Type="http://schemas.openxmlformats.org/officeDocument/2006/relationships/hyperlink" Target="../../../../../../../../../../:w:/r/sites/WE-TeamCOPI/Gedeelde%20documenten/2.%20MPG/Implementatie/32357%20Reductiepaden%20nieuwbouw%20tot%202035/32357-Fase%201%20Sturing%20op%20CO2-uitstoot/Paris%20Proof%20Integraal%20-%20versie%200.9_rWE%20(19dec2023).docx?d=w4afee0342a76450e8f4c55ae08c1a878&amp;csf=1&amp;web=1&amp;e=mcnk9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A684-D921-414D-85CD-CBDA2B096F98}">
  <sheetPr>
    <outlinePr showOutlineSymbols="0"/>
  </sheetPr>
  <dimension ref="A2:S95"/>
  <sheetViews>
    <sheetView showGridLines="0" showRowColHeaders="0" tabSelected="1" showOutlineSymbols="0" zoomScaleNormal="100" workbookViewId="0">
      <selection activeCell="D7" sqref="D7:E7"/>
    </sheetView>
  </sheetViews>
  <sheetFormatPr defaultColWidth="8.88671875" defaultRowHeight="19.8" outlineLevelRow="1" x14ac:dyDescent="0.3"/>
  <cols>
    <col min="1" max="1" width="5.77734375" style="33" customWidth="1"/>
    <col min="2" max="2" width="1.21875" style="1" customWidth="1"/>
    <col min="3" max="3" width="38.21875" style="1" customWidth="1"/>
    <col min="4" max="4" width="16.77734375" style="1" customWidth="1"/>
    <col min="5" max="5" width="16.77734375" style="8" customWidth="1"/>
    <col min="6" max="6" width="14.77734375" style="1" customWidth="1"/>
    <col min="7" max="8" width="12.77734375" style="1" customWidth="1"/>
    <col min="9" max="9" width="1.21875" style="1" customWidth="1"/>
    <col min="10" max="10" width="2.77734375" style="1" customWidth="1"/>
    <col min="11" max="11" width="8.88671875" style="1"/>
    <col min="12" max="16" width="6.33203125" style="1" customWidth="1"/>
    <col min="17" max="17" width="1.6640625" style="1" customWidth="1"/>
    <col min="18" max="19" width="8.88671875" style="1"/>
    <col min="20" max="20" width="5.77734375" style="1" customWidth="1"/>
    <col min="21" max="16384" width="8.88671875" style="1"/>
  </cols>
  <sheetData>
    <row r="2" spans="2:16" ht="23.4" x14ac:dyDescent="0.3">
      <c r="B2" s="35"/>
      <c r="C2" s="35" t="s">
        <v>38</v>
      </c>
      <c r="D2" s="35"/>
      <c r="E2" s="13"/>
      <c r="G2" s="12"/>
      <c r="H2" s="12"/>
      <c r="I2" s="35"/>
    </row>
    <row r="3" spans="2:16" x14ac:dyDescent="0.3">
      <c r="B3" s="21"/>
      <c r="C3" s="21" t="s">
        <v>56</v>
      </c>
      <c r="D3" s="21"/>
      <c r="E3" s="11"/>
      <c r="G3" s="12"/>
      <c r="H3" s="12"/>
      <c r="I3" s="21"/>
    </row>
    <row r="4" spans="2:16" x14ac:dyDescent="0.3">
      <c r="B4" s="65"/>
      <c r="C4" s="65" t="s">
        <v>37</v>
      </c>
      <c r="D4" s="65"/>
      <c r="E4" s="66"/>
      <c r="F4" s="144" t="s">
        <v>36</v>
      </c>
      <c r="G4" s="144" t="s">
        <v>29</v>
      </c>
      <c r="H4" s="144" t="s">
        <v>30</v>
      </c>
      <c r="I4" s="65"/>
    </row>
    <row r="5" spans="2:16" s="64" customFormat="1" ht="5.4" x14ac:dyDescent="0.3">
      <c r="B5" s="132"/>
      <c r="C5" s="133"/>
      <c r="D5" s="133"/>
      <c r="E5" s="134"/>
      <c r="F5" s="135"/>
      <c r="G5" s="135"/>
      <c r="H5" s="135"/>
      <c r="I5" s="136"/>
    </row>
    <row r="6" spans="2:16" x14ac:dyDescent="0.3">
      <c r="B6" s="137"/>
      <c r="C6" s="90" t="s">
        <v>52</v>
      </c>
      <c r="D6" s="153">
        <v>2026</v>
      </c>
      <c r="E6" s="153"/>
      <c r="F6" s="74"/>
      <c r="G6" s="74"/>
      <c r="H6" s="74"/>
      <c r="I6" s="138"/>
    </row>
    <row r="7" spans="2:16" x14ac:dyDescent="0.3">
      <c r="B7" s="137"/>
      <c r="C7" s="90" t="s">
        <v>53</v>
      </c>
      <c r="D7" s="153" t="s">
        <v>1</v>
      </c>
      <c r="E7" s="153"/>
      <c r="F7" s="74"/>
      <c r="G7" s="74"/>
      <c r="H7" s="74"/>
      <c r="I7" s="138"/>
    </row>
    <row r="8" spans="2:16" x14ac:dyDescent="0.3">
      <c r="B8" s="137"/>
      <c r="C8" s="90" t="s">
        <v>54</v>
      </c>
      <c r="D8" s="72">
        <v>150</v>
      </c>
      <c r="E8" s="73">
        <v>175</v>
      </c>
      <c r="F8" s="74"/>
      <c r="G8" s="74"/>
      <c r="H8" s="74"/>
      <c r="I8" s="138"/>
    </row>
    <row r="9" spans="2:16" x14ac:dyDescent="0.3">
      <c r="B9" s="137"/>
      <c r="C9" s="90" t="s">
        <v>55</v>
      </c>
      <c r="D9" s="154"/>
      <c r="E9" s="154"/>
      <c r="F9" s="74"/>
      <c r="G9" s="74"/>
      <c r="H9" s="74"/>
      <c r="I9" s="138"/>
    </row>
    <row r="10" spans="2:16" s="64" customFormat="1" ht="5.4" x14ac:dyDescent="0.3">
      <c r="B10" s="139"/>
      <c r="C10" s="140"/>
      <c r="D10" s="140"/>
      <c r="E10" s="141"/>
      <c r="F10" s="142"/>
      <c r="G10" s="142"/>
      <c r="H10" s="142"/>
      <c r="I10" s="143"/>
    </row>
    <row r="11" spans="2:16" s="68" customFormat="1" ht="9.6" x14ac:dyDescent="0.3">
      <c r="B11" s="67"/>
      <c r="C11" s="67"/>
      <c r="D11" s="67"/>
      <c r="E11" s="70"/>
      <c r="F11" s="75"/>
      <c r="G11" s="75"/>
      <c r="H11" s="75"/>
      <c r="I11" s="67"/>
    </row>
    <row r="12" spans="2:16" x14ac:dyDescent="0.3">
      <c r="B12" s="22"/>
      <c r="C12" s="22" t="s">
        <v>46</v>
      </c>
      <c r="D12" s="22"/>
      <c r="E12" s="145" t="s">
        <v>3</v>
      </c>
      <c r="F12" s="76">
        <f>H12/$D$8</f>
        <v>221.66666666666666</v>
      </c>
      <c r="G12" s="77">
        <f>G15</f>
        <v>190</v>
      </c>
      <c r="H12" s="77">
        <f>G15*E8</f>
        <v>33250</v>
      </c>
      <c r="I12" s="22"/>
    </row>
    <row r="13" spans="2:16" s="64" customFormat="1" ht="5.4" x14ac:dyDescent="0.3">
      <c r="B13" s="93"/>
      <c r="C13" s="94"/>
      <c r="D13" s="94"/>
      <c r="E13" s="95"/>
      <c r="F13" s="96"/>
      <c r="G13" s="96"/>
      <c r="H13" s="96"/>
      <c r="I13" s="97"/>
    </row>
    <row r="14" spans="2:16" x14ac:dyDescent="0.3">
      <c r="B14" s="98"/>
      <c r="C14" s="91" t="s">
        <v>2</v>
      </c>
      <c r="D14" s="91"/>
      <c r="E14" s="146" t="s">
        <v>3</v>
      </c>
      <c r="F14" s="92">
        <f>H14/$D$8</f>
        <v>198.60377395833333</v>
      </c>
      <c r="G14" s="92">
        <f>INDEX($F$91:$F$92,MATCH(D$7,$C$91:$C$92,0))*(1-$F$94)^($D$6-$F$93)</f>
        <v>170.23180625000001</v>
      </c>
      <c r="H14" s="92">
        <f>G14*$E$8</f>
        <v>29790.56609375</v>
      </c>
      <c r="I14" s="99"/>
      <c r="J14" s="17"/>
      <c r="L14" s="23" t="s">
        <v>40</v>
      </c>
      <c r="M14" s="14" t="s">
        <v>39</v>
      </c>
      <c r="N14" s="28" t="s">
        <v>45</v>
      </c>
      <c r="O14" s="15"/>
      <c r="P14" s="16" t="s">
        <v>0</v>
      </c>
    </row>
    <row r="15" spans="2:16" x14ac:dyDescent="0.3">
      <c r="B15" s="98"/>
      <c r="C15" s="91" t="s">
        <v>33</v>
      </c>
      <c r="D15" s="91"/>
      <c r="E15" s="146" t="s">
        <v>3</v>
      </c>
      <c r="F15" s="92">
        <f>H15/$D$8</f>
        <v>221.66666666666666</v>
      </c>
      <c r="G15" s="78">
        <v>190</v>
      </c>
      <c r="H15" s="92">
        <f>G15*$E$8</f>
        <v>33250</v>
      </c>
      <c r="I15" s="99"/>
      <c r="J15" s="17"/>
      <c r="L15" s="25">
        <f>F15</f>
        <v>221.66666666666666</v>
      </c>
      <c r="M15" s="29">
        <f ca="1">F18</f>
        <v>32.044061302681982</v>
      </c>
      <c r="N15" s="30">
        <f ca="1">L15+M15</f>
        <v>253.71072796934862</v>
      </c>
      <c r="O15" s="31"/>
      <c r="P15" s="32">
        <f>F27</f>
        <v>-10.386666666666667</v>
      </c>
    </row>
    <row r="16" spans="2:16" s="64" customFormat="1" ht="5.4" x14ac:dyDescent="0.3">
      <c r="B16" s="100"/>
      <c r="C16" s="101"/>
      <c r="D16" s="101"/>
      <c r="E16" s="102"/>
      <c r="F16" s="103"/>
      <c r="G16" s="103"/>
      <c r="H16" s="103"/>
      <c r="I16" s="104"/>
    </row>
    <row r="17" spans="1:19" s="68" customFormat="1" ht="9.6" x14ac:dyDescent="0.3">
      <c r="A17" s="67"/>
      <c r="B17" s="67"/>
      <c r="C17" s="67"/>
      <c r="D17" s="67"/>
      <c r="E17" s="147"/>
      <c r="F17" s="79"/>
      <c r="G17" s="79"/>
      <c r="H17" s="79"/>
      <c r="I17" s="67"/>
    </row>
    <row r="18" spans="1:19" x14ac:dyDescent="0.3">
      <c r="B18" s="24"/>
      <c r="C18" s="24" t="s">
        <v>47</v>
      </c>
      <c r="D18" s="24"/>
      <c r="E18" s="148" t="s">
        <v>32</v>
      </c>
      <c r="F18" s="80">
        <f ca="1">IFERROR(H18/$D$8,0)</f>
        <v>32.044061302681982</v>
      </c>
      <c r="G18" s="81">
        <f ca="1">IFERROR($H18/$E$8,0)</f>
        <v>27.466338259441695</v>
      </c>
      <c r="H18" s="81">
        <f ca="1">IFERROR($H$22*SUM(OFFSET($F$58,MATCH(D6,$C$58:$C$88,0)-1,0,15,1)),0)</f>
        <v>4806.6091954022968</v>
      </c>
      <c r="I18" s="24"/>
    </row>
    <row r="19" spans="1:19" s="64" customFormat="1" ht="5.4" x14ac:dyDescent="0.3">
      <c r="B19" s="105"/>
      <c r="C19" s="106"/>
      <c r="D19" s="106"/>
      <c r="E19" s="107"/>
      <c r="F19" s="108"/>
      <c r="G19" s="108"/>
      <c r="H19" s="108"/>
      <c r="I19" s="109"/>
    </row>
    <row r="20" spans="1:19" x14ac:dyDescent="0.3">
      <c r="B20" s="110"/>
      <c r="C20" s="111" t="s">
        <v>4</v>
      </c>
      <c r="D20" s="111"/>
      <c r="E20" s="149" t="s">
        <v>31</v>
      </c>
      <c r="F20" s="112">
        <f>INDEX($E$91:$E$92,MATCH(D$7,$C$91:$C$92,0))*(1-$E$94)^($D$6-$E$93)</f>
        <v>50</v>
      </c>
      <c r="G20" s="112">
        <f>H20/$E$8</f>
        <v>42.857142857142854</v>
      </c>
      <c r="H20" s="112">
        <f>F20*$D$8</f>
        <v>7500</v>
      </c>
      <c r="I20" s="113"/>
    </row>
    <row r="21" spans="1:19" x14ac:dyDescent="0.3">
      <c r="B21" s="110"/>
      <c r="C21" s="111" t="s">
        <v>34</v>
      </c>
      <c r="D21" s="111"/>
      <c r="E21" s="149" t="s">
        <v>31</v>
      </c>
      <c r="F21" s="82">
        <v>25</v>
      </c>
      <c r="G21" s="112">
        <f t="shared" ref="G21:G22" si="0">H21/$E$8</f>
        <v>21.428571428571427</v>
      </c>
      <c r="H21" s="112">
        <f>F21*$D$8</f>
        <v>3750</v>
      </c>
      <c r="I21" s="113"/>
    </row>
    <row r="22" spans="1:19" x14ac:dyDescent="0.3">
      <c r="B22" s="110"/>
      <c r="C22" s="111" t="s">
        <v>35</v>
      </c>
      <c r="D22" s="111"/>
      <c r="E22" s="149" t="s">
        <v>31</v>
      </c>
      <c r="F22" s="112">
        <f>F21/$F$48</f>
        <v>17.241379310344829</v>
      </c>
      <c r="G22" s="112">
        <f t="shared" si="0"/>
        <v>14.77832512315271</v>
      </c>
      <c r="H22" s="112">
        <f t="shared" ref="H22" si="1">H21/$F$48</f>
        <v>2586.2068965517242</v>
      </c>
      <c r="I22" s="113"/>
    </row>
    <row r="23" spans="1:19" s="64" customFormat="1" ht="5.4" x14ac:dyDescent="0.3">
      <c r="B23" s="114"/>
      <c r="C23" s="115"/>
      <c r="D23" s="115"/>
      <c r="E23" s="116"/>
      <c r="F23" s="117"/>
      <c r="G23" s="117"/>
      <c r="H23" s="117"/>
      <c r="I23" s="118"/>
    </row>
    <row r="24" spans="1:19" s="68" customFormat="1" ht="9.6" x14ac:dyDescent="0.3">
      <c r="A24" s="67"/>
      <c r="B24" s="67"/>
      <c r="C24" s="67"/>
      <c r="D24" s="67"/>
      <c r="E24" s="147"/>
      <c r="F24" s="79"/>
      <c r="G24" s="79"/>
      <c r="H24" s="79"/>
      <c r="I24" s="67"/>
    </row>
    <row r="25" spans="1:19" ht="21" customHeight="1" x14ac:dyDescent="0.3">
      <c r="B25" s="26"/>
      <c r="C25" s="26" t="s">
        <v>48</v>
      </c>
      <c r="D25" s="26"/>
      <c r="E25" s="150" t="s">
        <v>32</v>
      </c>
      <c r="F25" s="83">
        <f ca="1">F12+F18</f>
        <v>253.71072796934862</v>
      </c>
      <c r="G25" s="84">
        <f ca="1">G12+G18</f>
        <v>217.4663382594417</v>
      </c>
      <c r="H25" s="84">
        <f ca="1">H12+H18</f>
        <v>38056.6091954023</v>
      </c>
      <c r="I25" s="26"/>
      <c r="K25" s="155"/>
      <c r="L25" s="155"/>
      <c r="M25" s="11"/>
      <c r="N25" s="11"/>
      <c r="O25" s="11"/>
      <c r="P25" s="11"/>
      <c r="Q25" s="11"/>
      <c r="R25" s="11"/>
      <c r="S25" s="11"/>
    </row>
    <row r="26" spans="1:19" s="68" customFormat="1" ht="9.6" x14ac:dyDescent="0.3">
      <c r="A26" s="67"/>
      <c r="B26" s="67"/>
      <c r="C26" s="67"/>
      <c r="D26" s="67"/>
      <c r="E26" s="147"/>
      <c r="F26" s="79"/>
      <c r="G26" s="79"/>
      <c r="H26" s="79"/>
      <c r="I26" s="67"/>
      <c r="K26" s="155"/>
      <c r="L26" s="155"/>
      <c r="M26" s="69"/>
      <c r="N26" s="69"/>
      <c r="O26" s="69"/>
      <c r="P26" s="69"/>
      <c r="Q26" s="69"/>
      <c r="R26" s="69"/>
      <c r="S26" s="69"/>
    </row>
    <row r="27" spans="1:19" s="12" customFormat="1" x14ac:dyDescent="0.3">
      <c r="A27" s="33"/>
      <c r="B27" s="27"/>
      <c r="C27" s="27" t="s">
        <v>5</v>
      </c>
      <c r="D27" s="27"/>
      <c r="E27" s="151" t="s">
        <v>3</v>
      </c>
      <c r="F27" s="85">
        <f>H27/$D$8</f>
        <v>-10.386666666666667</v>
      </c>
      <c r="G27" s="86">
        <f>IFERROR(H27/$E$8,0)</f>
        <v>-8.9028571428571421</v>
      </c>
      <c r="H27" s="86">
        <f>-SUMPRODUCT($H$29:$H$31,$F$43:$F$45)*$F$54</f>
        <v>-1558</v>
      </c>
      <c r="I27" s="27"/>
      <c r="J27" s="1"/>
      <c r="K27" s="155"/>
      <c r="L27" s="155"/>
      <c r="M27" s="11"/>
      <c r="N27" s="11"/>
      <c r="O27" s="11"/>
      <c r="P27" s="11"/>
      <c r="Q27" s="11"/>
      <c r="R27" s="11"/>
      <c r="S27" s="11"/>
    </row>
    <row r="28" spans="1:19" s="64" customFormat="1" ht="5.4" x14ac:dyDescent="0.3">
      <c r="B28" s="119"/>
      <c r="C28" s="120"/>
      <c r="D28" s="120"/>
      <c r="E28" s="121"/>
      <c r="F28" s="122"/>
      <c r="G28" s="122"/>
      <c r="H28" s="122"/>
      <c r="I28" s="123"/>
      <c r="K28" s="155"/>
      <c r="L28" s="155"/>
    </row>
    <row r="29" spans="1:19" s="12" customFormat="1" x14ac:dyDescent="0.3">
      <c r="A29" s="34"/>
      <c r="B29" s="124"/>
      <c r="C29" s="71" t="s">
        <v>49</v>
      </c>
      <c r="D29" s="125"/>
      <c r="E29" s="152" t="s">
        <v>41</v>
      </c>
      <c r="F29" s="87"/>
      <c r="G29" s="88"/>
      <c r="H29" s="89">
        <v>100</v>
      </c>
      <c r="I29" s="126"/>
    </row>
    <row r="30" spans="1:19" s="12" customFormat="1" x14ac:dyDescent="0.3">
      <c r="A30" s="34"/>
      <c r="B30" s="124"/>
      <c r="C30" s="71" t="s">
        <v>50</v>
      </c>
      <c r="D30" s="125"/>
      <c r="E30" s="152" t="s">
        <v>41</v>
      </c>
      <c r="F30" s="87"/>
      <c r="G30" s="88"/>
      <c r="H30" s="89">
        <v>100</v>
      </c>
      <c r="I30" s="126"/>
    </row>
    <row r="31" spans="1:19" s="12" customFormat="1" x14ac:dyDescent="0.3">
      <c r="A31" s="34"/>
      <c r="B31" s="124"/>
      <c r="C31" s="71" t="s">
        <v>51</v>
      </c>
      <c r="D31" s="125"/>
      <c r="E31" s="152" t="s">
        <v>41</v>
      </c>
      <c r="F31" s="87"/>
      <c r="G31" s="88"/>
      <c r="H31" s="89">
        <v>2500</v>
      </c>
      <c r="I31" s="126"/>
    </row>
    <row r="32" spans="1:19" s="64" customFormat="1" ht="5.4" x14ac:dyDescent="0.3">
      <c r="B32" s="127"/>
      <c r="C32" s="128"/>
      <c r="D32" s="128"/>
      <c r="E32" s="129"/>
      <c r="F32" s="130"/>
      <c r="G32" s="130"/>
      <c r="H32" s="130"/>
      <c r="I32" s="131"/>
    </row>
    <row r="33" spans="1:14" x14ac:dyDescent="0.3">
      <c r="L33" s="12"/>
      <c r="M33" s="12"/>
      <c r="N33" s="12"/>
    </row>
    <row r="34" spans="1:14" s="12" customFormat="1" ht="25.8" x14ac:dyDescent="0.3">
      <c r="A34" s="36"/>
      <c r="B34" s="36"/>
      <c r="C34" s="36"/>
    </row>
    <row r="35" spans="1:14" s="12" customFormat="1" ht="25.8" x14ac:dyDescent="0.3">
      <c r="A35" s="36"/>
      <c r="B35" s="36"/>
      <c r="C35" s="36"/>
    </row>
    <row r="36" spans="1:14" s="12" customFormat="1" ht="25.8" hidden="1" x14ac:dyDescent="0.3">
      <c r="A36" s="36"/>
      <c r="B36" s="36"/>
      <c r="C36" s="36"/>
    </row>
    <row r="37" spans="1:14" hidden="1" outlineLevel="1" x14ac:dyDescent="0.3">
      <c r="B37" s="7"/>
      <c r="C37" s="7" t="s">
        <v>9</v>
      </c>
      <c r="D37" s="7"/>
      <c r="I37" s="7"/>
    </row>
    <row r="38" spans="1:14" hidden="1" outlineLevel="1" x14ac:dyDescent="0.3">
      <c r="B38" s="9"/>
      <c r="C38" s="9" t="s">
        <v>10</v>
      </c>
      <c r="D38" s="9"/>
      <c r="I38" s="9"/>
    </row>
    <row r="39" spans="1:14" hidden="1" outlineLevel="1" x14ac:dyDescent="0.3">
      <c r="B39" s="9"/>
      <c r="C39" s="9" t="s">
        <v>11</v>
      </c>
      <c r="D39" s="9"/>
      <c r="I39" s="9"/>
    </row>
    <row r="40" spans="1:14" hidden="1" outlineLevel="1" x14ac:dyDescent="0.3">
      <c r="B40" s="9"/>
      <c r="C40" s="9" t="s">
        <v>12</v>
      </c>
      <c r="D40" s="9"/>
      <c r="I40" s="9"/>
    </row>
    <row r="41" spans="1:14" hidden="1" outlineLevel="1" x14ac:dyDescent="0.3"/>
    <row r="42" spans="1:14" s="12" customFormat="1" hidden="1" outlineLevel="1" x14ac:dyDescent="0.3">
      <c r="A42" s="34"/>
      <c r="C42" s="12" t="s">
        <v>13</v>
      </c>
      <c r="E42" s="11"/>
    </row>
    <row r="43" spans="1:14" s="12" customFormat="1" hidden="1" outlineLevel="1" x14ac:dyDescent="0.3">
      <c r="A43" s="34"/>
      <c r="B43" s="50"/>
      <c r="C43" s="50" t="s">
        <v>6</v>
      </c>
      <c r="D43" s="50"/>
      <c r="E43" s="51"/>
      <c r="F43" s="52">
        <v>1</v>
      </c>
      <c r="G43" s="38"/>
    </row>
    <row r="44" spans="1:14" s="12" customFormat="1" ht="28.8" hidden="1" outlineLevel="1" x14ac:dyDescent="0.3">
      <c r="A44" s="34"/>
      <c r="B44" s="53"/>
      <c r="C44" s="53" t="s">
        <v>7</v>
      </c>
      <c r="D44" s="53"/>
      <c r="E44" s="54"/>
      <c r="F44" s="52">
        <v>1</v>
      </c>
      <c r="G44" s="38"/>
    </row>
    <row r="45" spans="1:14" s="12" customFormat="1" hidden="1" outlineLevel="1" x14ac:dyDescent="0.3">
      <c r="A45" s="34"/>
      <c r="B45" s="50"/>
      <c r="C45" s="50" t="s">
        <v>8</v>
      </c>
      <c r="D45" s="50"/>
      <c r="E45" s="51"/>
      <c r="F45" s="52">
        <v>0.3</v>
      </c>
      <c r="G45" s="38"/>
    </row>
    <row r="46" spans="1:14" s="12" customFormat="1" hidden="1" outlineLevel="1" x14ac:dyDescent="0.3">
      <c r="A46" s="34"/>
      <c r="E46" s="11"/>
    </row>
    <row r="47" spans="1:14" s="12" customFormat="1" hidden="1" outlineLevel="1" x14ac:dyDescent="0.3">
      <c r="A47" s="34"/>
      <c r="C47" s="12" t="s">
        <v>14</v>
      </c>
      <c r="E47" s="11"/>
    </row>
    <row r="48" spans="1:14" s="12" customFormat="1" hidden="1" outlineLevel="1" x14ac:dyDescent="0.3">
      <c r="A48" s="34"/>
      <c r="B48" s="50"/>
      <c r="C48" s="50" t="s">
        <v>15</v>
      </c>
      <c r="D48" s="50"/>
      <c r="E48" s="51"/>
      <c r="F48" s="52">
        <v>1.45</v>
      </c>
    </row>
    <row r="49" spans="1:17" s="12" customFormat="1" hidden="1" outlineLevel="1" x14ac:dyDescent="0.3">
      <c r="A49" s="34"/>
      <c r="E49" s="11"/>
    </row>
    <row r="50" spans="1:17" s="12" customFormat="1" hidden="1" outlineLevel="1" x14ac:dyDescent="0.3">
      <c r="A50" s="34"/>
      <c r="C50" s="12" t="s">
        <v>26</v>
      </c>
      <c r="E50" s="11"/>
    </row>
    <row r="51" spans="1:17" s="12" customFormat="1" hidden="1" outlineLevel="1" x14ac:dyDescent="0.3">
      <c r="A51" s="34"/>
    </row>
    <row r="52" spans="1:17" s="12" customFormat="1" hidden="1" outlineLevel="1" x14ac:dyDescent="0.3">
      <c r="A52" s="34"/>
      <c r="E52" s="11"/>
    </row>
    <row r="53" spans="1:17" s="12" customFormat="1" hidden="1" outlineLevel="1" x14ac:dyDescent="0.3">
      <c r="A53" s="34"/>
      <c r="C53" s="12" t="s">
        <v>16</v>
      </c>
      <c r="E53" s="11"/>
    </row>
    <row r="54" spans="1:17" s="12" customFormat="1" hidden="1" outlineLevel="1" x14ac:dyDescent="0.3">
      <c r="A54" s="34"/>
      <c r="B54" s="50"/>
      <c r="C54" s="50" t="s">
        <v>17</v>
      </c>
      <c r="D54" s="50"/>
      <c r="E54" s="51"/>
      <c r="F54" s="52">
        <v>1.64</v>
      </c>
      <c r="M54" s="20"/>
      <c r="N54" s="20"/>
      <c r="O54" s="55"/>
      <c r="P54" s="20"/>
    </row>
    <row r="55" spans="1:17" hidden="1" outlineLevel="1" x14ac:dyDescent="0.3">
      <c r="L55" s="10"/>
      <c r="M55" s="10"/>
      <c r="N55" s="10"/>
      <c r="O55" s="10"/>
      <c r="P55" s="10"/>
      <c r="Q55" s="2"/>
    </row>
    <row r="56" spans="1:17" hidden="1" outlineLevel="1" x14ac:dyDescent="0.3">
      <c r="C56" s="1" t="s">
        <v>18</v>
      </c>
      <c r="Q56" s="10"/>
    </row>
    <row r="57" spans="1:17" hidden="1" outlineLevel="1" x14ac:dyDescent="0.3">
      <c r="B57" s="42"/>
      <c r="C57" s="58" t="s">
        <v>21</v>
      </c>
      <c r="D57" s="59" t="s">
        <v>42</v>
      </c>
      <c r="E57" s="60"/>
      <c r="F57" s="61" t="s">
        <v>22</v>
      </c>
      <c r="I57" s="42"/>
    </row>
    <row r="58" spans="1:17" hidden="1" outlineLevel="1" x14ac:dyDescent="0.3">
      <c r="B58" s="42"/>
      <c r="C58" s="42" t="s">
        <v>19</v>
      </c>
      <c r="D58" s="43" t="s">
        <v>43</v>
      </c>
      <c r="E58" s="43" t="s">
        <v>44</v>
      </c>
      <c r="F58" s="43" t="s">
        <v>20</v>
      </c>
      <c r="I58" s="42"/>
    </row>
    <row r="59" spans="1:17" hidden="1" outlineLevel="1" x14ac:dyDescent="0.3">
      <c r="B59" s="37"/>
      <c r="C59" s="37">
        <v>2021</v>
      </c>
      <c r="D59" s="40">
        <v>0.27</v>
      </c>
      <c r="E59" s="47">
        <f>D59/$D$59</f>
        <v>1</v>
      </c>
      <c r="F59" s="46">
        <v>0.38900000000000001</v>
      </c>
      <c r="I59" s="37"/>
    </row>
    <row r="60" spans="1:17" hidden="1" outlineLevel="1" x14ac:dyDescent="0.3">
      <c r="B60" s="38"/>
      <c r="C60" s="38">
        <v>2022</v>
      </c>
      <c r="D60" s="20">
        <v>0.25</v>
      </c>
      <c r="E60" s="44">
        <f t="shared" ref="E60:E88" si="2">D60/$D$59</f>
        <v>0.92592592592592582</v>
      </c>
      <c r="F60" s="48">
        <f>E60*F$59</f>
        <v>0.36018518518518516</v>
      </c>
      <c r="I60" s="38"/>
    </row>
    <row r="61" spans="1:17" hidden="1" outlineLevel="1" x14ac:dyDescent="0.3">
      <c r="B61" s="38"/>
      <c r="C61" s="38">
        <v>2023</v>
      </c>
      <c r="D61" s="20">
        <v>0.23</v>
      </c>
      <c r="E61" s="44">
        <f t="shared" si="2"/>
        <v>0.85185185185185186</v>
      </c>
      <c r="F61" s="48">
        <f t="shared" ref="F61:F88" si="3">E61*F$59</f>
        <v>0.33137037037037037</v>
      </c>
      <c r="I61" s="38"/>
    </row>
    <row r="62" spans="1:17" hidden="1" outlineLevel="1" x14ac:dyDescent="0.3">
      <c r="B62" s="38"/>
      <c r="C62" s="38">
        <v>2024</v>
      </c>
      <c r="D62" s="20">
        <v>0.21</v>
      </c>
      <c r="E62" s="44">
        <f t="shared" si="2"/>
        <v>0.77777777777777768</v>
      </c>
      <c r="F62" s="48">
        <f t="shared" si="3"/>
        <v>0.30255555555555552</v>
      </c>
      <c r="I62" s="38"/>
    </row>
    <row r="63" spans="1:17" hidden="1" outlineLevel="1" x14ac:dyDescent="0.3">
      <c r="B63" s="38"/>
      <c r="C63" s="56">
        <v>2025</v>
      </c>
      <c r="D63" s="57">
        <v>0.19</v>
      </c>
      <c r="E63" s="62">
        <f t="shared" si="2"/>
        <v>0.70370370370370372</v>
      </c>
      <c r="F63" s="63">
        <f t="shared" si="3"/>
        <v>0.27374074074074073</v>
      </c>
      <c r="I63" s="38"/>
    </row>
    <row r="64" spans="1:17" hidden="1" outlineLevel="1" x14ac:dyDescent="0.3">
      <c r="B64" s="38"/>
      <c r="C64" s="38">
        <v>2026</v>
      </c>
      <c r="D64" s="20">
        <v>0.17</v>
      </c>
      <c r="E64" s="62">
        <f t="shared" si="2"/>
        <v>0.62962962962962965</v>
      </c>
      <c r="F64" s="63">
        <f t="shared" si="3"/>
        <v>0.24492592592592594</v>
      </c>
      <c r="I64" s="38"/>
    </row>
    <row r="65" spans="2:9" hidden="1" outlineLevel="1" x14ac:dyDescent="0.3">
      <c r="B65" s="38"/>
      <c r="C65" s="38">
        <v>2027</v>
      </c>
      <c r="D65" s="20">
        <v>0.14000000000000001</v>
      </c>
      <c r="E65" s="62">
        <f t="shared" si="2"/>
        <v>0.51851851851851849</v>
      </c>
      <c r="F65" s="63">
        <f t="shared" si="3"/>
        <v>0.20170370370370369</v>
      </c>
      <c r="I65" s="38"/>
    </row>
    <row r="66" spans="2:9" hidden="1" outlineLevel="1" x14ac:dyDescent="0.3">
      <c r="B66" s="38"/>
      <c r="C66" s="38">
        <v>2028</v>
      </c>
      <c r="D66" s="20">
        <v>0.12</v>
      </c>
      <c r="E66" s="62">
        <f t="shared" si="2"/>
        <v>0.44444444444444442</v>
      </c>
      <c r="F66" s="63">
        <f t="shared" si="3"/>
        <v>0.1728888888888889</v>
      </c>
      <c r="I66" s="38"/>
    </row>
    <row r="67" spans="2:9" hidden="1" outlineLevel="1" x14ac:dyDescent="0.3">
      <c r="B67" s="38"/>
      <c r="C67" s="38">
        <v>2029</v>
      </c>
      <c r="D67" s="20">
        <v>0.09</v>
      </c>
      <c r="E67" s="62">
        <f t="shared" si="2"/>
        <v>0.33333333333333331</v>
      </c>
      <c r="F67" s="63">
        <f t="shared" si="3"/>
        <v>0.12966666666666665</v>
      </c>
      <c r="I67" s="38"/>
    </row>
    <row r="68" spans="2:9" hidden="1" outlineLevel="1" x14ac:dyDescent="0.3">
      <c r="B68" s="38"/>
      <c r="C68" s="56">
        <v>2030</v>
      </c>
      <c r="D68" s="57">
        <v>7.0000000000000007E-2</v>
      </c>
      <c r="E68" s="62">
        <f t="shared" si="2"/>
        <v>0.25925925925925924</v>
      </c>
      <c r="F68" s="63">
        <f t="shared" si="3"/>
        <v>0.10085185185185185</v>
      </c>
      <c r="I68" s="38"/>
    </row>
    <row r="69" spans="2:9" hidden="1" outlineLevel="1" x14ac:dyDescent="0.3">
      <c r="B69" s="38"/>
      <c r="C69" s="38">
        <v>2031</v>
      </c>
      <c r="D69" s="20">
        <v>7.0000000000000007E-2</v>
      </c>
      <c r="E69" s="62">
        <f t="shared" si="2"/>
        <v>0.25925925925925924</v>
      </c>
      <c r="F69" s="63">
        <f t="shared" si="3"/>
        <v>0.10085185185185185</v>
      </c>
      <c r="I69" s="38"/>
    </row>
    <row r="70" spans="2:9" hidden="1" outlineLevel="1" x14ac:dyDescent="0.3">
      <c r="B70" s="38"/>
      <c r="C70" s="38">
        <v>2032</v>
      </c>
      <c r="D70" s="20">
        <v>7.0000000000000007E-2</v>
      </c>
      <c r="E70" s="62">
        <f t="shared" si="2"/>
        <v>0.25925925925925924</v>
      </c>
      <c r="F70" s="63">
        <f t="shared" si="3"/>
        <v>0.10085185185185185</v>
      </c>
      <c r="I70" s="38"/>
    </row>
    <row r="71" spans="2:9" hidden="1" outlineLevel="1" x14ac:dyDescent="0.3">
      <c r="B71" s="38"/>
      <c r="C71" s="38">
        <v>2033</v>
      </c>
      <c r="D71" s="20">
        <v>7.0000000000000007E-2</v>
      </c>
      <c r="E71" s="62">
        <f t="shared" si="2"/>
        <v>0.25925925925925924</v>
      </c>
      <c r="F71" s="63">
        <f t="shared" si="3"/>
        <v>0.10085185185185185</v>
      </c>
      <c r="I71" s="38"/>
    </row>
    <row r="72" spans="2:9" hidden="1" outlineLevel="1" x14ac:dyDescent="0.3">
      <c r="B72" s="38"/>
      <c r="C72" s="38">
        <v>2034</v>
      </c>
      <c r="D72" s="20">
        <v>7.0000000000000007E-2</v>
      </c>
      <c r="E72" s="62">
        <f t="shared" si="2"/>
        <v>0.25925925925925924</v>
      </c>
      <c r="F72" s="63">
        <f t="shared" si="3"/>
        <v>0.10085185185185185</v>
      </c>
      <c r="I72" s="38"/>
    </row>
    <row r="73" spans="2:9" hidden="1" outlineLevel="1" x14ac:dyDescent="0.3">
      <c r="B73" s="38"/>
      <c r="C73" s="38">
        <v>2035</v>
      </c>
      <c r="D73" s="20">
        <v>7.0000000000000007E-2</v>
      </c>
      <c r="E73" s="62">
        <f t="shared" si="2"/>
        <v>0.25925925925925924</v>
      </c>
      <c r="F73" s="63">
        <f t="shared" si="3"/>
        <v>0.10085185185185185</v>
      </c>
      <c r="I73" s="38"/>
    </row>
    <row r="74" spans="2:9" hidden="1" outlineLevel="1" x14ac:dyDescent="0.3">
      <c r="B74" s="38"/>
      <c r="C74" s="38">
        <v>2036</v>
      </c>
      <c r="D74" s="20">
        <v>7.0000000000000007E-2</v>
      </c>
      <c r="E74" s="62">
        <f t="shared" si="2"/>
        <v>0.25925925925925924</v>
      </c>
      <c r="F74" s="63">
        <f t="shared" si="3"/>
        <v>0.10085185185185185</v>
      </c>
      <c r="I74" s="38"/>
    </row>
    <row r="75" spans="2:9" hidden="1" outlineLevel="1" x14ac:dyDescent="0.3">
      <c r="B75" s="38"/>
      <c r="C75" s="38">
        <v>2037</v>
      </c>
      <c r="D75" s="20">
        <v>7.0000000000000007E-2</v>
      </c>
      <c r="E75" s="62">
        <f t="shared" si="2"/>
        <v>0.25925925925925924</v>
      </c>
      <c r="F75" s="63">
        <f t="shared" si="3"/>
        <v>0.10085185185185185</v>
      </c>
      <c r="I75" s="38"/>
    </row>
    <row r="76" spans="2:9" hidden="1" outlineLevel="1" x14ac:dyDescent="0.3">
      <c r="B76" s="38"/>
      <c r="C76" s="38">
        <v>2038</v>
      </c>
      <c r="D76" s="20">
        <v>7.0000000000000007E-2</v>
      </c>
      <c r="E76" s="62">
        <f t="shared" si="2"/>
        <v>0.25925925925925924</v>
      </c>
      <c r="F76" s="63">
        <f t="shared" si="3"/>
        <v>0.10085185185185185</v>
      </c>
      <c r="I76" s="38"/>
    </row>
    <row r="77" spans="2:9" hidden="1" outlineLevel="1" x14ac:dyDescent="0.3">
      <c r="B77" s="38"/>
      <c r="C77" s="38">
        <v>2039</v>
      </c>
      <c r="D77" s="20">
        <v>7.0000000000000007E-2</v>
      </c>
      <c r="E77" s="62">
        <f t="shared" si="2"/>
        <v>0.25925925925925924</v>
      </c>
      <c r="F77" s="63">
        <f t="shared" si="3"/>
        <v>0.10085185185185185</v>
      </c>
      <c r="I77" s="38"/>
    </row>
    <row r="78" spans="2:9" hidden="1" outlineLevel="1" x14ac:dyDescent="0.3">
      <c r="B78" s="38"/>
      <c r="C78" s="56">
        <v>2040</v>
      </c>
      <c r="D78" s="57">
        <v>7.0000000000000007E-2</v>
      </c>
      <c r="E78" s="62">
        <f t="shared" si="2"/>
        <v>0.25925925925925924</v>
      </c>
      <c r="F78" s="63">
        <f t="shared" si="3"/>
        <v>0.10085185185185185</v>
      </c>
      <c r="I78" s="38"/>
    </row>
    <row r="79" spans="2:9" hidden="1" outlineLevel="1" x14ac:dyDescent="0.3">
      <c r="B79" s="38"/>
      <c r="C79" s="38">
        <v>2041</v>
      </c>
      <c r="D79" s="20">
        <v>7.0000000000000007E-2</v>
      </c>
      <c r="E79" s="44">
        <f t="shared" si="2"/>
        <v>0.25925925925925924</v>
      </c>
      <c r="F79" s="48">
        <f t="shared" si="3"/>
        <v>0.10085185185185185</v>
      </c>
      <c r="I79" s="38"/>
    </row>
    <row r="80" spans="2:9" hidden="1" outlineLevel="1" x14ac:dyDescent="0.3">
      <c r="B80" s="38"/>
      <c r="C80" s="38">
        <v>2042</v>
      </c>
      <c r="D80" s="20">
        <v>7.0000000000000007E-2</v>
      </c>
      <c r="E80" s="44">
        <f t="shared" si="2"/>
        <v>0.25925925925925924</v>
      </c>
      <c r="F80" s="48">
        <f t="shared" si="3"/>
        <v>0.10085185185185185</v>
      </c>
      <c r="I80" s="38"/>
    </row>
    <row r="81" spans="2:9" hidden="1" outlineLevel="1" x14ac:dyDescent="0.3">
      <c r="B81" s="38"/>
      <c r="C81" s="38">
        <v>2043</v>
      </c>
      <c r="D81" s="20">
        <v>7.0000000000000007E-2</v>
      </c>
      <c r="E81" s="44">
        <f t="shared" si="2"/>
        <v>0.25925925925925924</v>
      </c>
      <c r="F81" s="48">
        <f t="shared" si="3"/>
        <v>0.10085185185185185</v>
      </c>
      <c r="I81" s="38"/>
    </row>
    <row r="82" spans="2:9" hidden="1" outlineLevel="1" x14ac:dyDescent="0.3">
      <c r="B82" s="38"/>
      <c r="C82" s="38">
        <v>2044</v>
      </c>
      <c r="D82" s="20">
        <v>7.0000000000000007E-2</v>
      </c>
      <c r="E82" s="44">
        <f t="shared" si="2"/>
        <v>0.25925925925925924</v>
      </c>
      <c r="F82" s="48">
        <f t="shared" si="3"/>
        <v>0.10085185185185185</v>
      </c>
      <c r="I82" s="38"/>
    </row>
    <row r="83" spans="2:9" hidden="1" outlineLevel="1" x14ac:dyDescent="0.3">
      <c r="B83" s="38"/>
      <c r="C83" s="38">
        <v>2045</v>
      </c>
      <c r="D83" s="20">
        <v>7.0000000000000007E-2</v>
      </c>
      <c r="E83" s="44">
        <f t="shared" si="2"/>
        <v>0.25925925925925924</v>
      </c>
      <c r="F83" s="48">
        <f t="shared" si="3"/>
        <v>0.10085185185185185</v>
      </c>
      <c r="I83" s="38"/>
    </row>
    <row r="84" spans="2:9" hidden="1" outlineLevel="1" x14ac:dyDescent="0.3">
      <c r="B84" s="38"/>
      <c r="C84" s="38">
        <v>2046</v>
      </c>
      <c r="D84" s="20">
        <v>7.0000000000000007E-2</v>
      </c>
      <c r="E84" s="44">
        <f t="shared" si="2"/>
        <v>0.25925925925925924</v>
      </c>
      <c r="F84" s="48">
        <f t="shared" si="3"/>
        <v>0.10085185185185185</v>
      </c>
      <c r="I84" s="38"/>
    </row>
    <row r="85" spans="2:9" hidden="1" outlineLevel="1" x14ac:dyDescent="0.3">
      <c r="B85" s="38"/>
      <c r="C85" s="38">
        <v>2047</v>
      </c>
      <c r="D85" s="20">
        <v>7.0000000000000007E-2</v>
      </c>
      <c r="E85" s="44">
        <f t="shared" si="2"/>
        <v>0.25925925925925924</v>
      </c>
      <c r="F85" s="48">
        <f t="shared" si="3"/>
        <v>0.10085185185185185</v>
      </c>
      <c r="I85" s="38"/>
    </row>
    <row r="86" spans="2:9" hidden="1" outlineLevel="1" x14ac:dyDescent="0.3">
      <c r="B86" s="38"/>
      <c r="C86" s="38">
        <v>2048</v>
      </c>
      <c r="D86" s="20">
        <v>7.0000000000000007E-2</v>
      </c>
      <c r="E86" s="44">
        <f t="shared" si="2"/>
        <v>0.25925925925925924</v>
      </c>
      <c r="F86" s="48">
        <f t="shared" si="3"/>
        <v>0.10085185185185185</v>
      </c>
      <c r="I86" s="38"/>
    </row>
    <row r="87" spans="2:9" hidden="1" outlineLevel="1" x14ac:dyDescent="0.3">
      <c r="B87" s="38"/>
      <c r="C87" s="38">
        <v>2049</v>
      </c>
      <c r="D87" s="20">
        <v>7.0000000000000007E-2</v>
      </c>
      <c r="E87" s="44">
        <f t="shared" si="2"/>
        <v>0.25925925925925924</v>
      </c>
      <c r="F87" s="48">
        <f t="shared" si="3"/>
        <v>0.10085185185185185</v>
      </c>
      <c r="I87" s="38"/>
    </row>
    <row r="88" spans="2:9" hidden="1" outlineLevel="1" x14ac:dyDescent="0.3">
      <c r="B88" s="39"/>
      <c r="C88" s="39">
        <v>2050</v>
      </c>
      <c r="D88" s="41">
        <v>7.0000000000000007E-2</v>
      </c>
      <c r="E88" s="45">
        <f t="shared" si="2"/>
        <v>0.25925925925925924</v>
      </c>
      <c r="F88" s="49">
        <f t="shared" si="3"/>
        <v>0.10085185185185185</v>
      </c>
    </row>
    <row r="89" spans="2:9" hidden="1" outlineLevel="1" x14ac:dyDescent="0.3"/>
    <row r="90" spans="2:9" hidden="1" outlineLevel="1" x14ac:dyDescent="0.3">
      <c r="C90" s="1" t="s">
        <v>13</v>
      </c>
      <c r="E90" s="3" t="s">
        <v>23</v>
      </c>
      <c r="F90" s="3" t="s">
        <v>24</v>
      </c>
      <c r="G90" s="3"/>
    </row>
    <row r="91" spans="2:9" hidden="1" outlineLevel="1" x14ac:dyDescent="0.3">
      <c r="B91" s="4"/>
      <c r="C91" s="4" t="s">
        <v>25</v>
      </c>
      <c r="D91" s="4"/>
      <c r="E91" s="19">
        <v>30</v>
      </c>
      <c r="F91" s="19">
        <v>200</v>
      </c>
      <c r="G91" s="6"/>
    </row>
    <row r="92" spans="2:9" hidden="1" outlineLevel="1" x14ac:dyDescent="0.3">
      <c r="B92" s="5"/>
      <c r="C92" s="5" t="s">
        <v>1</v>
      </c>
      <c r="D92" s="5"/>
      <c r="E92" s="19">
        <v>50</v>
      </c>
      <c r="F92" s="19">
        <v>220</v>
      </c>
      <c r="G92" s="6"/>
    </row>
    <row r="93" spans="2:9" hidden="1" outlineLevel="1" x14ac:dyDescent="0.3">
      <c r="B93" s="5"/>
      <c r="C93" s="5" t="s">
        <v>27</v>
      </c>
      <c r="D93" s="5"/>
      <c r="E93" s="19">
        <v>2021</v>
      </c>
      <c r="F93" s="19">
        <v>2021</v>
      </c>
    </row>
    <row r="94" spans="2:9" hidden="1" outlineLevel="1" x14ac:dyDescent="0.3">
      <c r="B94" s="4"/>
      <c r="C94" s="4" t="s">
        <v>28</v>
      </c>
      <c r="D94" s="4"/>
      <c r="E94" s="18">
        <v>0</v>
      </c>
      <c r="F94" s="18">
        <v>0.05</v>
      </c>
    </row>
    <row r="95" spans="2:9" hidden="1" collapsed="1" x14ac:dyDescent="0.3"/>
  </sheetData>
  <sheetProtection algorithmName="SHA-512" hashValue="wvR+YZVBNuRJOU43RQjeyBiled1MdcUprU5QIWQNlVdx66i76I5UVIR9TtmbgmR57SvB/CNROUrGc7zXBaFTBQ==" saltValue="8TjuET6Fsx57g3Q7v+Ap0w==" spinCount="100000" sheet="1" objects="1" scenarios="1" selectLockedCells="1"/>
  <mergeCells count="5">
    <mergeCell ref="D6:E6"/>
    <mergeCell ref="D7:E7"/>
    <mergeCell ref="D9:E9"/>
    <mergeCell ref="K25:L26"/>
    <mergeCell ref="K27:L28"/>
  </mergeCells>
  <dataValidations count="2">
    <dataValidation type="list" allowBlank="1" showInputMessage="1" showErrorMessage="1" sqref="D7" xr:uid="{18D04B4B-38AF-454D-9956-4BB507346B67}">
      <formula1>$C$91:$C$92</formula1>
    </dataValidation>
    <dataValidation type="whole" allowBlank="1" showInputMessage="1" showErrorMessage="1" sqref="D6" xr:uid="{4BFD2BB5-0FD3-4D8E-BB60-50EEDAB4CE74}">
      <formula1>2021</formula1>
      <formula2>2035</formula2>
    </dataValidation>
  </dataValidations>
  <hyperlinks>
    <hyperlink ref="C38" r:id="rId1" display="https://weadviseurs.sharepoint.com/:w:/r/sites/WE-TeamCOPI/Gedeelde documenten/2. MPG/Implementatie/32357 Reductiepaden nieuwbouw tot 2035/32357-Fase 1 Sturing op CO2-uitstoot/Paris Proof Integraal - versie 0.9_rWE (19dec2023).docx?d=w4afee0342a76450e8f4c55ae08c1a878&amp;csf=1&amp;web=1&amp;e=mcnk9r" xr:uid="{1896DD3E-0914-4FF6-AB0C-E73A4BAB091E}"/>
    <hyperlink ref="C39" r:id="rId2" display="../../../../../../../:w:/r/sites/WE-TeamCOPI/Gedeelde documenten/2. MPG/Implementatie/32357 Reductiepaden nieuwbouw tot 2035/32357-Fase 1 Sturing op CO2-uitstoot/Protocol Paris Proof Integraal.docx?d=weba79577550241e19ba7f11c0578e5c9&amp;csf=1&amp;web=1&amp;e=B4OUoS" xr:uid="{0A780808-7825-4334-8171-C4AA8DC9E4DB}"/>
    <hyperlink ref="C40" r:id="rId3" display="../../../../../../../:p:/r/sites/WEKennisInnovatie/Gedeelde documenten/WE Academie/WE academie/2023 12 18 Paris Proof/WE lunchlezing 18dec2023 Sturen op CO2 (nieuwbouw).pptx?d=w8cc9a399af1349b5836b79b88de01473&amp;csf=1&amp;web=1&amp;e=JjLUfV" xr:uid="{3C5CFA01-619B-4159-8456-DF8C44C39CFF}"/>
  </hyperlinks>
  <pageMargins left="0.7" right="0.7" top="0.75" bottom="0.75" header="0.3" footer="0.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a6e2952-714a-4bfb-a19e-64085382c257">
      <UserInfo>
        <DisplayName>Geurt Donze</DisplayName>
        <AccountId>22</AccountId>
        <AccountType/>
      </UserInfo>
      <UserInfo>
        <DisplayName>John Mak</DisplayName>
        <AccountId>33</AccountId>
        <AccountType/>
      </UserInfo>
      <UserInfo>
        <DisplayName>Rogier Wolf</DisplayName>
        <AccountId>41</AccountId>
        <AccountType/>
      </UserInfo>
      <UserInfo>
        <DisplayName>Pieter Nuiten</DisplayName>
        <AccountId>6</AccountId>
        <AccountType/>
      </UserInfo>
      <UserInfo>
        <DisplayName>Harry Hoiting</DisplayName>
        <AccountId>14</AccountId>
        <AccountType/>
      </UserInfo>
      <UserInfo>
        <DisplayName>Gerben Schuurman</DisplayName>
        <AccountId>36</AccountId>
        <AccountType/>
      </UserInfo>
      <UserInfo>
        <DisplayName>David Anink</DisplayName>
        <AccountId>15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91425DF78F44192A970FAD5E8920B" ma:contentTypeVersion="8" ma:contentTypeDescription="Een nieuw document maken." ma:contentTypeScope="" ma:versionID="b0bfdb083b0a25b1b88aa926a06517b4">
  <xsd:schema xmlns:xsd="http://www.w3.org/2001/XMLSchema" xmlns:xs="http://www.w3.org/2001/XMLSchema" xmlns:p="http://schemas.microsoft.com/office/2006/metadata/properties" xmlns:ns2="4a6e2952-714a-4bfb-a19e-64085382c257" targetNamespace="http://schemas.microsoft.com/office/2006/metadata/properties" ma:root="true" ma:fieldsID="b1ccb92faef49e6b6b30556bf8d89d65" ns2:_="">
    <xsd:import namespace="4a6e2952-714a-4bfb-a19e-64085382c25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e2952-714a-4bfb-a19e-64085382c2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D5B20-7B42-478E-93FC-C0454785E3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42E1C-A516-4DBD-BA34-C3BB77B289F4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4012b7d-02f8-43e6-8cac-d569919209ad"/>
    <ds:schemaRef ds:uri="0e89882f-b914-43a4-b7a7-3a7891b2d61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A0D782-35D9-4EC3-97CE-D2A66CA29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QCI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Geurt Donze</dc:creator>
  <cp:keywords/>
  <dc:description/>
  <cp:lastModifiedBy>Geurt Donze</cp:lastModifiedBy>
  <cp:revision/>
  <dcterms:created xsi:type="dcterms:W3CDTF">2024-01-09T11:04:24Z</dcterms:created>
  <dcterms:modified xsi:type="dcterms:W3CDTF">2024-02-09T16:00:35Z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0x01010094491425DF78F44192A970FAD5E8920B</vt:lpwstr>
  </property>
  <property fmtid="{D5CDD505-2E9C-101B-9397-08002B2CF9AE}" pid="3" name="MediaServiceImageTags">
    <vt:lpwstr/>
  </property>
</Properties>
</file>